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adhames Veras\Desktop\Documentos Escaneados Mercados\"/>
    </mc:Choice>
  </mc:AlternateContent>
  <bookViews>
    <workbookView xWindow="0" yWindow="0" windowWidth="2370" windowHeight="0"/>
  </bookViews>
  <sheets>
    <sheet name="Hoja1" sheetId="1" r:id="rId1"/>
  </sheets>
  <externalReferences>
    <externalReference r:id="rId2"/>
    <externalReference r:id="rId3"/>
  </externalReferences>
  <definedNames>
    <definedName name="_xlnm.Print_Area" localSheetId="0">Hoja1!$A$1:$G$169</definedName>
    <definedName name="AYUDANTE">[1]MO!$C$4</definedName>
    <definedName name="C.MUN">[2]PRESUPUESTO!$L$9</definedName>
    <definedName name="HAPISO38A20AD124ESP15">#REF!</definedName>
    <definedName name="MAESTRO">[1]MO!$C$8</definedName>
    <definedName name="PERSONAL.TECNICO">[2]DATOS!$H$415:$H$432</definedName>
    <definedName name="_xlnm.Print_Titles" localSheetId="0">Hoja1!$1:$13</definedName>
    <definedName name="TRABAJADOR2DA">[1]MO!$C$6</definedName>
    <definedName name="TRABAJADORCALIF">[1]MO!$C$3</definedName>
    <definedName name="TRABAJADORNOCALIF">[1]MO!$C$2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6" i="1" l="1"/>
  <c r="A17" i="1" s="1"/>
  <c r="F16" i="1"/>
  <c r="A158" i="1"/>
  <c r="A159" i="1" s="1"/>
  <c r="A160" i="1" s="1"/>
  <c r="A161" i="1" s="1"/>
  <c r="A162" i="1" s="1"/>
  <c r="A163" i="1" s="1"/>
  <c r="A164" i="1" s="1"/>
  <c r="A165" i="1" s="1"/>
  <c r="A166" i="1" s="1"/>
  <c r="F153" i="1"/>
  <c r="G154" i="1" s="1"/>
  <c r="F150" i="1"/>
  <c r="G151" i="1" s="1"/>
  <c r="F142" i="1"/>
  <c r="F143" i="1"/>
  <c r="F144" i="1"/>
  <c r="F145" i="1"/>
  <c r="F146" i="1"/>
  <c r="F147" i="1"/>
  <c r="F141" i="1"/>
  <c r="F135" i="1"/>
  <c r="F136" i="1"/>
  <c r="F137" i="1"/>
  <c r="F138" i="1"/>
  <c r="F134" i="1"/>
  <c r="F123" i="1"/>
  <c r="F124" i="1"/>
  <c r="F125" i="1"/>
  <c r="F126" i="1"/>
  <c r="F127" i="1"/>
  <c r="F128" i="1"/>
  <c r="F129" i="1"/>
  <c r="F130" i="1"/>
  <c r="F131" i="1"/>
  <c r="F122" i="1"/>
  <c r="F111" i="1"/>
  <c r="F112" i="1"/>
  <c r="F113" i="1"/>
  <c r="F114" i="1"/>
  <c r="F115" i="1"/>
  <c r="F116" i="1"/>
  <c r="F117" i="1"/>
  <c r="F118" i="1"/>
  <c r="F119" i="1"/>
  <c r="F110" i="1"/>
  <c r="F107" i="1"/>
  <c r="G108" i="1" s="1"/>
  <c r="F104" i="1"/>
  <c r="F103" i="1"/>
  <c r="G105" i="1" s="1"/>
  <c r="F98" i="1"/>
  <c r="F99" i="1"/>
  <c r="F100" i="1"/>
  <c r="F97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81" i="1"/>
  <c r="F77" i="1"/>
  <c r="F71" i="1"/>
  <c r="F67" i="1"/>
  <c r="F68" i="1"/>
  <c r="F63" i="1"/>
  <c r="G64" i="1" s="1"/>
  <c r="F60" i="1"/>
  <c r="F59" i="1"/>
  <c r="F54" i="1"/>
  <c r="F55" i="1"/>
  <c r="F56" i="1"/>
  <c r="F47" i="1"/>
  <c r="F48" i="1"/>
  <c r="F43" i="1"/>
  <c r="G44" i="1" s="1"/>
  <c r="F33" i="1"/>
  <c r="F34" i="1"/>
  <c r="F35" i="1"/>
  <c r="F36" i="1"/>
  <c r="F37" i="1"/>
  <c r="F38" i="1"/>
  <c r="F39" i="1"/>
  <c r="F31" i="1"/>
  <c r="F26" i="1"/>
  <c r="F24" i="1"/>
  <c r="F23" i="1"/>
  <c r="F17" i="1"/>
  <c r="F18" i="1"/>
  <c r="F19" i="1"/>
  <c r="F20" i="1"/>
  <c r="F15" i="1"/>
  <c r="A153" i="1"/>
  <c r="A150" i="1"/>
  <c r="A141" i="1"/>
  <c r="A142" i="1" s="1"/>
  <c r="A143" i="1" s="1"/>
  <c r="A144" i="1" s="1"/>
  <c r="A145" i="1" s="1"/>
  <c r="A146" i="1" s="1"/>
  <c r="A147" i="1" s="1"/>
  <c r="A134" i="1"/>
  <c r="A135" i="1" s="1"/>
  <c r="A136" i="1" s="1"/>
  <c r="A137" i="1" s="1"/>
  <c r="A138" i="1" s="1"/>
  <c r="A122" i="1"/>
  <c r="A123" i="1" s="1"/>
  <c r="A124" i="1" s="1"/>
  <c r="A125" i="1" s="1"/>
  <c r="A126" i="1" s="1"/>
  <c r="A127" i="1" s="1"/>
  <c r="A128" i="1" s="1"/>
  <c r="A129" i="1" s="1"/>
  <c r="A130" i="1" s="1"/>
  <c r="A131" i="1" s="1"/>
  <c r="A110" i="1"/>
  <c r="A111" i="1" s="1"/>
  <c r="A112" i="1" s="1"/>
  <c r="A113" i="1" s="1"/>
  <c r="A114" i="1" s="1"/>
  <c r="A115" i="1" s="1"/>
  <c r="A116" i="1" s="1"/>
  <c r="A117" i="1" s="1"/>
  <c r="A118" i="1" s="1"/>
  <c r="A119" i="1" s="1"/>
  <c r="A107" i="1"/>
  <c r="A103" i="1"/>
  <c r="A104" i="1" s="1"/>
  <c r="A97" i="1"/>
  <c r="A98" i="1" s="1"/>
  <c r="A99" i="1" s="1"/>
  <c r="A81" i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71" i="1"/>
  <c r="A72" i="1" s="1"/>
  <c r="A73" i="1" s="1"/>
  <c r="A74" i="1" s="1"/>
  <c r="A75" i="1" s="1"/>
  <c r="A76" i="1" s="1"/>
  <c r="A77" i="1" s="1"/>
  <c r="A78" i="1" s="1"/>
  <c r="A66" i="1"/>
  <c r="A67" i="1" s="1"/>
  <c r="A68" i="1" s="1"/>
  <c r="A63" i="1"/>
  <c r="A59" i="1"/>
  <c r="A60" i="1" s="1"/>
  <c r="A52" i="1"/>
  <c r="A53" i="1" s="1"/>
  <c r="A54" i="1" s="1"/>
  <c r="A55" i="1" s="1"/>
  <c r="A56" i="1" s="1"/>
  <c r="A46" i="1"/>
  <c r="A47" i="1" s="1"/>
  <c r="A48" i="1" s="1"/>
  <c r="A49" i="1" s="1"/>
  <c r="A43" i="1"/>
  <c r="A31" i="1"/>
  <c r="A32" i="1" s="1"/>
  <c r="A33" i="1" s="1"/>
  <c r="A34" i="1" s="1"/>
  <c r="A35" i="1" s="1"/>
  <c r="A36" i="1" s="1"/>
  <c r="A37" i="1" s="1"/>
  <c r="A38" i="1" s="1"/>
  <c r="A39" i="1" s="1"/>
  <c r="A40" i="1" s="1"/>
  <c r="A23" i="1"/>
  <c r="A24" i="1" s="1"/>
  <c r="A25" i="1" s="1"/>
  <c r="A26" i="1" s="1"/>
  <c r="A27" i="1" s="1"/>
  <c r="A28" i="1" s="1"/>
  <c r="A15" i="1"/>
  <c r="C40" i="1"/>
  <c r="F40" i="1" s="1"/>
  <c r="C46" i="1"/>
  <c r="F46" i="1" s="1"/>
  <c r="C78" i="1"/>
  <c r="F78" i="1" s="1"/>
  <c r="C76" i="1"/>
  <c r="F76" i="1" s="1"/>
  <c r="C75" i="1"/>
  <c r="F75" i="1" s="1"/>
  <c r="C74" i="1"/>
  <c r="F74" i="1" s="1"/>
  <c r="C72" i="1"/>
  <c r="F72" i="1" s="1"/>
  <c r="C73" i="1"/>
  <c r="F73" i="1" s="1"/>
  <c r="C66" i="1"/>
  <c r="F66" i="1" s="1"/>
  <c r="A18" i="1" l="1"/>
  <c r="A19" i="1" s="1"/>
  <c r="A20" i="1" s="1"/>
  <c r="G61" i="1"/>
  <c r="G21" i="1"/>
  <c r="G69" i="1"/>
  <c r="G120" i="1"/>
  <c r="G139" i="1"/>
  <c r="G79" i="1"/>
  <c r="G101" i="1"/>
  <c r="G148" i="1"/>
  <c r="G132" i="1"/>
  <c r="G95" i="1"/>
  <c r="A100" i="1"/>
  <c r="C49" i="1" l="1"/>
  <c r="F49" i="1" s="1"/>
  <c r="G50" i="1" s="1"/>
  <c r="C32" i="1"/>
  <c r="F32" i="1" s="1"/>
  <c r="G41" i="1" s="1"/>
  <c r="C28" i="1"/>
  <c r="F28" i="1" s="1"/>
  <c r="C27" i="1"/>
  <c r="F27" i="1" s="1"/>
  <c r="C25" i="1"/>
  <c r="F25" i="1" s="1"/>
  <c r="G29" i="1" l="1"/>
  <c r="C53" i="1"/>
  <c r="F53" i="1" s="1"/>
  <c r="C52" i="1"/>
  <c r="F52" i="1" s="1"/>
  <c r="G57" i="1" l="1"/>
  <c r="G155" i="1" s="1"/>
  <c r="F165" i="1"/>
  <c r="F164" i="1"/>
  <c r="F158" i="1"/>
  <c r="F163" i="1"/>
  <c r="F159" i="1"/>
  <c r="F160" i="1"/>
  <c r="F161" i="1"/>
  <c r="F162" i="1"/>
  <c r="F166" i="1" l="1"/>
  <c r="G167" i="1"/>
  <c r="G169" i="1" s="1"/>
</calcChain>
</file>

<file path=xl/sharedStrings.xml><?xml version="1.0" encoding="utf-8"?>
<sst xmlns="http://schemas.openxmlformats.org/spreadsheetml/2006/main" count="246" uniqueCount="141">
  <si>
    <t>DESCRIPCIÓN</t>
  </si>
  <si>
    <t>CANT.</t>
  </si>
  <si>
    <t>UND.</t>
  </si>
  <si>
    <t>P. U.</t>
  </si>
  <si>
    <t>VALOR</t>
  </si>
  <si>
    <t>SUB-TOTAL</t>
  </si>
  <si>
    <t xml:space="preserve">PRELIMINARES </t>
  </si>
  <si>
    <t>día</t>
  </si>
  <si>
    <t>MOVIMIENTO DE TIERRA</t>
  </si>
  <si>
    <t>HORMIGÓN ARMADO</t>
  </si>
  <si>
    <t>Losa H.A. para mesas de hormigón</t>
  </si>
  <si>
    <t>HORMIGÓN SIMPLE</t>
  </si>
  <si>
    <t>Construcción Escalones</t>
  </si>
  <si>
    <t>MUROS DE BLOCK</t>
  </si>
  <si>
    <t>Bloques B.N.P. de 6"- 3/8" @ 0.60m</t>
  </si>
  <si>
    <t>Bloques S.N.P. de 6- 3/8" @ 0.60m</t>
  </si>
  <si>
    <t>TERMINACIÓN DE SUPERFICIES</t>
  </si>
  <si>
    <t xml:space="preserve">Fraguache  </t>
  </si>
  <si>
    <t>Cantos y Mochetas</t>
  </si>
  <si>
    <t>Fino de techo plano</t>
  </si>
  <si>
    <t>Zabaleta de techo</t>
  </si>
  <si>
    <t>PINTURA</t>
  </si>
  <si>
    <t>Pintura Base (con andamios)</t>
  </si>
  <si>
    <t>TECHO</t>
  </si>
  <si>
    <t xml:space="preserve">En Aluzinc con Estructura en Acero y Tijerillas ( Incluye Mano de Obra ). </t>
  </si>
  <si>
    <t>Puerta Polimetálica 0.70 -0.90X2.10m</t>
  </si>
  <si>
    <t>Puerta en Tola (3.00X2.50m),   2 UNDS</t>
  </si>
  <si>
    <t xml:space="preserve">Ventanas en Malla ciclónica,  (4.00X3.50m). </t>
  </si>
  <si>
    <t>Ventana salomónica aluminio y vidrio bronce (Baños)</t>
  </si>
  <si>
    <t>Ventanas corredera aluminio y vidrio claro 3/16" Perfil P65 (área administrativa).</t>
  </si>
  <si>
    <t>Puerta en Hierro (0.80X2.10m), 2 UNDS</t>
  </si>
  <si>
    <t>Puerta Enrollable (1.50X2.50m) + (1.0X2.50m)</t>
  </si>
  <si>
    <t>Suministro e instalación de inodoro (Incluye piezas)</t>
  </si>
  <si>
    <t xml:space="preserve">Suministro e instalación de Lavamanos (Incluye piezas) </t>
  </si>
  <si>
    <t xml:space="preserve">Suministro e instalación de Orinal (Incluye piezas) </t>
  </si>
  <si>
    <t>Desagüe de Piso Ø2"</t>
  </si>
  <si>
    <t>Ventilación  Tubo de 3"</t>
  </si>
  <si>
    <t>Tubería Soterrada y Empotrada PVC de 3/4 a 1/2 para suministro de agua potable a presión.</t>
  </si>
  <si>
    <t>Tubería Soterrada y Empotrada PVC de 4' Para Arrastre y Desagüe Inodoro y Lavamanos</t>
  </si>
  <si>
    <t>Conexión con Acometida</t>
  </si>
  <si>
    <t>Fregaderos acero inoxidable incluye arrastre y mano de obra ( una cámara).</t>
  </si>
  <si>
    <t>Alquiler de Grúa</t>
  </si>
  <si>
    <t>Diseño y Proceso de interconexión con las Distribuidoras.</t>
  </si>
  <si>
    <t>Accesorios de Instalación de Transe. Tipo Poste.</t>
  </si>
  <si>
    <t>Acometida Eléctrica PP, desde el Transformado hasta Modulo de  P M), 110/220v, IF, 3 hilos Formada por:2 Conductores THHN No. 2/0, 1 Conductor THHN No. 1/0, 1 Conductor THHN No. 2,  2 Tubo IMC de 2",1 Condulet de 2",1 Adaptador PVC Hembra  de 2", 4 Curvas PVC Sdr-26 de 2",  y en tubería PVC Sdr-26  de 2" con una log. Lineal de Conductores de 100' C/U.</t>
  </si>
  <si>
    <t>SISTEMA DE TRANSFERENCIA Y PROTECCIÓN.</t>
  </si>
  <si>
    <t>Sistema de Protección para media Tensión Formado por:1 Cut Out  de 200 Amps., 1 Cable HDV no. 4, 1 Varilla de T/Ade 5/8" x 6', 1 Conector p/a  varilla T/A de 5/8", con una longitud lineal de Cable de 45'. mas  Accesorios.</t>
  </si>
  <si>
    <t>Apartarrayos 9-10 kv polimérico Lighting.</t>
  </si>
  <si>
    <t>MANO DE OBRA CALIFICADA</t>
  </si>
  <si>
    <t>Mano de Obra de Media Tensión</t>
  </si>
  <si>
    <t xml:space="preserve">LOCALES </t>
  </si>
  <si>
    <t>Acometida Eléctrica desde el Modulo de (PM) hasta Paneles1A-7A, 110/220v, IF, 3 hilos Formada por: 2 ConductoresTHHN No.8, 1 Conductor THHN No. 10, Conductor THHN No. 12, 4 Curvas PVC Sdr-26 de 1",  y en tuberiaTHHN No. 12, 4 Curvas PVC Sdr-26 de 1",  y en tuberiaPvc Sdr-26  de 1" con una log. Lineal de Conductores de 220' C/U.</t>
  </si>
  <si>
    <t>Panel distribuí. 1 pH,  2/4 catos., 125 amp. G.E. mas breaker</t>
  </si>
  <si>
    <t>Interruptor  3Way</t>
  </si>
  <si>
    <t>Salidas Cenitales.</t>
  </si>
  <si>
    <t>Salida de Toma Corrientes Dobles 110v</t>
  </si>
  <si>
    <t>Acometida Eléctrica desde el Modulo de (PM) hasta Paneles1B-4B, 110/220v, IF, 3 hilos Formada por: 2 ConductoresTHHN No.8, 1 Conductor THHN No. 10, Conductor THHN No. 12, 4 Curvas PVC Sdr-26 de 1",  y en tubería de 120' C/U.</t>
  </si>
  <si>
    <t>Interruptor  Sencillo</t>
  </si>
  <si>
    <t>Acometida Eléctrica desde el Modulo de (PM) hasta Paneles5B-6B, 110/220v, IF, 3 hilos Formada por: 2 ConductoresTHHN No.8, 1 Conductor THHN No. 10, Conductor THHN No. 12, 4 Curvas PVC Sdr-26 de 1",  y en tuberiaPvc Sdr-26  de 1" con una log. Lineal de Conductores de 160' C/U.</t>
  </si>
  <si>
    <t>LOCALES DESDE B5-B10</t>
  </si>
  <si>
    <t>Acometida Eléctrica desde el Modulo de (PM) hasta Panel1C, 110/220v, IF, 3 hilos Formada por: 2 ConductoresTHHN No.8, 1 Conductor THHN No. 10, Conductor THHN No. 12, 4 Curvas PVC Sdr-26 de 1",  y en tuberiaPvc Sdr-26  de 1" con una log. Lineal de Conductores de 120' C/U.</t>
  </si>
  <si>
    <t>DISTRIBUCIÓN DE ÁREA DE PARQUEOS Y EXTERIORES</t>
  </si>
  <si>
    <t>Acometida para Bomba de Agua, 240/120 V, Bifásica 3 hilos  Formado Por: 2 Conductor THHN no. 12,1 Conductor Formado Por: 2 Conductor THHN no. 12,1 Conductor THHN no. 14, 2 Curvas PVC Sdr-26 de 1/2" y en tuberías de1/2" PVC sdr-26  C/U con una. Long.  De 20 pie Lineal.</t>
  </si>
  <si>
    <t>Panel distribuí. 1 pH,  8/16 catos., 125 amp. G.E. mas breaker</t>
  </si>
  <si>
    <t xml:space="preserve">Bomba de Agua marca Matra Dm T/JET /60 de, 0,5 HP, </t>
  </si>
  <si>
    <t>Tanque Hidro-Neumático de 20 gas. usa, 1 Swich de Presión.</t>
  </si>
  <si>
    <t xml:space="preserve">Luminaria de exterior Formada por: 1 Lampara Led tipo Cobra de 100 watts, 120/240 volt. IP 65,1 Tubo Circular de hierro Galv. Combinado de (4"x5', 3"x5', 2"x10'),  1 Brazo de hierro Galv. de 11/2" x 3 1/2', 30' de Alambre de Goma No. 12/3, 1 Base de Tola12" x 12" x 3/8",  4 Barra Roscada 5/8" x 12", 8 Tuerca Hexagonal 5/8", 8 Arandelas Planas 5/8", 1 Caja Rectan. 2" x 4" metal. </t>
  </si>
  <si>
    <t>Transformador 37 kva, Pad Mounted, 7200, 120/204/240 v.</t>
  </si>
  <si>
    <t>Mano de Obra General de Baja Tensión</t>
  </si>
  <si>
    <t>LIMPIEZA</t>
  </si>
  <si>
    <t xml:space="preserve">Relleno de Reposición </t>
  </si>
  <si>
    <t>CODIA </t>
  </si>
  <si>
    <t xml:space="preserve">JUNTA DEL DISTRITO MUNICIPAL DON JUAN </t>
  </si>
  <si>
    <t>PRESUPUESTO PARA LA CONSTRUCCION DEL MERCADO MUNICIPAL DON JUAN</t>
  </si>
  <si>
    <t>No.</t>
  </si>
  <si>
    <r>
      <t>m</t>
    </r>
    <r>
      <rPr>
        <vertAlign val="superscript"/>
        <sz val="9"/>
        <color theme="1"/>
        <rFont val="Calibri"/>
        <family val="2"/>
        <scheme val="minor"/>
      </rPr>
      <t>2</t>
    </r>
  </si>
  <si>
    <t>ud.</t>
  </si>
  <si>
    <t>Brigada Topográfica con Estación Total - A todo costo</t>
  </si>
  <si>
    <t>Excavación Zapata de Columnas (1.70m x1.70m x1.00 m)</t>
  </si>
  <si>
    <r>
      <t>m</t>
    </r>
    <r>
      <rPr>
        <vertAlign val="superscript"/>
        <sz val="9"/>
        <color theme="1"/>
        <rFont val="Calibri"/>
        <family val="2"/>
        <scheme val="minor"/>
      </rPr>
      <t>3</t>
    </r>
  </si>
  <si>
    <r>
      <t>m</t>
    </r>
    <r>
      <rPr>
        <vertAlign val="superscript"/>
        <sz val="9"/>
        <color theme="1"/>
        <rFont val="Calibri"/>
        <family val="2"/>
        <scheme val="minor"/>
      </rPr>
      <t>3</t>
    </r>
    <r>
      <rPr>
        <sz val="9"/>
        <color theme="1"/>
        <rFont val="Calibri"/>
        <family val="2"/>
        <scheme val="minor"/>
      </rPr>
      <t>S</t>
    </r>
  </si>
  <si>
    <r>
      <t>m</t>
    </r>
    <r>
      <rPr>
        <vertAlign val="superscript"/>
        <sz val="9"/>
        <color theme="1"/>
        <rFont val="Calibri"/>
        <family val="2"/>
        <scheme val="minor"/>
      </rPr>
      <t>3</t>
    </r>
    <r>
      <rPr>
        <sz val="9"/>
        <color theme="1"/>
        <rFont val="Calibri"/>
        <family val="2"/>
        <scheme val="minor"/>
      </rPr>
      <t>C</t>
    </r>
  </si>
  <si>
    <r>
      <t>m</t>
    </r>
    <r>
      <rPr>
        <vertAlign val="superscript"/>
        <sz val="9"/>
        <color theme="1"/>
        <rFont val="Calibri"/>
        <family val="2"/>
        <scheme val="minor"/>
      </rPr>
      <t>3</t>
    </r>
    <r>
      <rPr>
        <sz val="9"/>
        <color theme="1"/>
        <rFont val="Calibri"/>
        <family val="2"/>
        <scheme val="minor"/>
      </rPr>
      <t>E</t>
    </r>
  </si>
  <si>
    <t>Suministro y colocación de grava 1/4" en área de parqueo, esp.=0.20m.</t>
  </si>
  <si>
    <t>Bote de Material Excavado</t>
  </si>
  <si>
    <t>Excavación Zapata de Muros (0.60m x 0.80m)</t>
  </si>
  <si>
    <t>Estudio de Suelos</t>
  </si>
  <si>
    <t>Letrero en Obra de 4´x 8´ (Incluye arte e impresión full color en vinil, colocación y estructura metálica)</t>
  </si>
  <si>
    <t>Caseta de Materiales (5.00m x 4.00m)</t>
  </si>
  <si>
    <t xml:space="preserve">Relleno Compactado con aquito en área general. (esp.= 0.36m) </t>
  </si>
  <si>
    <t>Losa Sobre Meseta esp.=0.10m- hormigón 1:2:4,  Ø 3/8" @ 0.25m AD.</t>
  </si>
  <si>
    <t>Viga de Amarre S.N.P (0.15m x 0.20m) 4 Ø 3/8" -  Ø 3/8" @ 0.20m hormigón 1:2:4 con ligadora</t>
  </si>
  <si>
    <t>Construcción de Bordillos 2L (h=0.40m)</t>
  </si>
  <si>
    <t>ml</t>
  </si>
  <si>
    <t>Relleno compactado bajo aceras. Esp.=0.10m</t>
  </si>
  <si>
    <t>m</t>
  </si>
  <si>
    <r>
      <t>p</t>
    </r>
    <r>
      <rPr>
        <vertAlign val="superscript"/>
        <sz val="9"/>
        <color theme="1"/>
        <rFont val="Calibri"/>
        <family val="2"/>
        <scheme val="minor"/>
      </rPr>
      <t>2</t>
    </r>
  </si>
  <si>
    <t>Paño Fijo en vidrio claro 3/16" perfil P65 (2.00x1.50m)+(0.40x1.05m)</t>
  </si>
  <si>
    <t>p.a.</t>
  </si>
  <si>
    <t>INSTALACIONES SANITARIAS</t>
  </si>
  <si>
    <t>PUERTAS Y VENTANAS</t>
  </si>
  <si>
    <t xml:space="preserve">ACERAS </t>
  </si>
  <si>
    <t>Pintura Acrílica Superior (2 Manos, con andamios)</t>
  </si>
  <si>
    <t>Bomba de Agua de 1 HP con tanque de presión en fibra de vídrio de 80 gls. Incluye instalación</t>
  </si>
  <si>
    <t>Cámara séptica ( 1.70m X 3.40m X 1.70m)</t>
  </si>
  <si>
    <t>Pozo filtrante de 10" encamisado a 8" x 100', tubería en PVC SDR-26, sin bote.</t>
  </si>
  <si>
    <t>Acometida Eléctrica desde el Modulo de (PM) hasta Panel8A, 110/220v, IF, 3 hilos Formada por: 2 ConductoresTHHN No.8, 1 Conductor THHN No. 10, Conductor THHN No. 12, 4 Curvas PVC Sdr-26 de 1",  y en tuberia PVC SDR-26  de 1" con una log. Lineal de Conductores de 120' C/U.</t>
  </si>
  <si>
    <t>Salida de Tomacorrientes Dobles 110v</t>
  </si>
  <si>
    <t>Tinaco de 700 GLS, incluye mano de obra</t>
  </si>
  <si>
    <t>Cisterna 4,000 GLS (2.50m x3.50m x2.00m)</t>
  </si>
  <si>
    <t>Registro de Piso 0.40mx0.40mx0.40m con losa de fondo y tapa</t>
  </si>
  <si>
    <t xml:space="preserve">COSTOS INDIRECTOS </t>
  </si>
  <si>
    <t>SUBTOTAL GENERAL</t>
  </si>
  <si>
    <t>Limpieza continua y final</t>
  </si>
  <si>
    <t>DISTRIBUCION EN LOCALES</t>
  </si>
  <si>
    <t xml:space="preserve">SUBTOTAL COSTOS INDIRECTOS </t>
  </si>
  <si>
    <t xml:space="preserve">TOTAL GENERAL </t>
  </si>
  <si>
    <t>ITBIS (Norma 07-07 DGII) </t>
  </si>
  <si>
    <t>Dirección Técnica</t>
  </si>
  <si>
    <t>Seguros y Fianzas</t>
  </si>
  <si>
    <t>Gastos Administrativos</t>
  </si>
  <si>
    <t>Transporte</t>
  </si>
  <si>
    <t>Supervisión</t>
  </si>
  <si>
    <t>FOPETCONS (Ley 6-86)</t>
  </si>
  <si>
    <t>Imprevisto</t>
  </si>
  <si>
    <t>Pañete  interior y exterior con andamios</t>
  </si>
  <si>
    <t xml:space="preserve">Provincia Monte Plata, República Dominicana </t>
  </si>
  <si>
    <t>Fecha:</t>
  </si>
  <si>
    <t>Muro de Block 6"con malla ciclónica 6 pie a (2 líneas de block SNP), todo costo.</t>
  </si>
  <si>
    <t>Bloques S.N.P de 6" , a cámara llenas - 3/8" @ 0.20m</t>
  </si>
  <si>
    <t>Replanteo. Incluye charrancha</t>
  </si>
  <si>
    <r>
      <t>Zapata de Columnas, (1.70 m x 1.70 m),  hormigón fc= 210kg/cm</t>
    </r>
    <r>
      <rPr>
        <vertAlign val="superscript"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 xml:space="preserve">, 60, 10 </t>
    </r>
    <r>
      <rPr>
        <sz val="9"/>
        <color theme="1"/>
        <rFont val="Calibri"/>
        <family val="2"/>
      </rPr>
      <t xml:space="preserve">Ø </t>
    </r>
    <r>
      <rPr>
        <sz val="9"/>
        <color theme="1"/>
        <rFont val="Calibri"/>
        <family val="2"/>
        <scheme val="minor"/>
      </rPr>
      <t>de  3/4" A.D. , LIG.: Esp. 0.40m</t>
    </r>
  </si>
  <si>
    <r>
      <t>Zapata de Muro, (0.60m x0.30m), hormigón fc= 210kg/cm</t>
    </r>
    <r>
      <rPr>
        <vertAlign val="superscript"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 xml:space="preserve">, 60, 3 </t>
    </r>
    <r>
      <rPr>
        <sz val="9"/>
        <color theme="1"/>
        <rFont val="Calibri"/>
        <family val="2"/>
      </rPr>
      <t xml:space="preserve">Ø </t>
    </r>
    <r>
      <rPr>
        <sz val="9"/>
        <color theme="1"/>
        <rFont val="Calibri"/>
        <family val="2"/>
        <scheme val="minor"/>
      </rPr>
      <t>de  3/8" @ 0.25m A.D, LIG.</t>
    </r>
  </si>
  <si>
    <r>
      <t>Columna. (0.40m x 0.40m), hormigón fc= 210kg/cm</t>
    </r>
    <r>
      <rPr>
        <vertAlign val="superscript"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>, 60, 4 Ø 3/4"+ 4 Ø 1/2"- Ø 3/8" @ 0.20M,LIG.</t>
    </r>
  </si>
  <si>
    <r>
      <t>Losas H.A. esp.=0.12m Ø 3/8" @ 0.25m AD. Hormigón industrial fc= 210kg/cm</t>
    </r>
    <r>
      <rPr>
        <vertAlign val="superscript"/>
        <sz val="9"/>
        <color theme="1"/>
        <rFont val="Calibri"/>
        <family val="2"/>
        <scheme val="minor"/>
      </rPr>
      <t>2</t>
    </r>
  </si>
  <si>
    <r>
      <t>Vigas H.A. (0.20m x 0.40m) 4 Ø 3/4" - Ø 3/8" @ 0.20m hormigón fc=210kg/cm</t>
    </r>
    <r>
      <rPr>
        <vertAlign val="superscript"/>
        <sz val="9"/>
        <color theme="1"/>
        <rFont val="Calibri"/>
        <family val="2"/>
        <scheme val="minor"/>
      </rPr>
      <t xml:space="preserve">2 </t>
    </r>
    <r>
      <rPr>
        <sz val="9"/>
        <color theme="1"/>
        <rFont val="Calibri"/>
        <family val="2"/>
        <scheme val="minor"/>
      </rPr>
      <t>con ligadora</t>
    </r>
  </si>
  <si>
    <r>
      <t>Rampa H.A. esp.=0.12m  con malla electrosoldada. D2.3 10x10 hormigón fc=210kg/cm</t>
    </r>
    <r>
      <rPr>
        <vertAlign val="superscript"/>
        <sz val="9"/>
        <color theme="1"/>
        <rFont val="Calibri"/>
        <family val="2"/>
        <scheme val="minor"/>
      </rPr>
      <t xml:space="preserve">2 </t>
    </r>
    <r>
      <rPr>
        <sz val="9"/>
        <color theme="1"/>
        <rFont val="Calibri"/>
        <family val="2"/>
        <scheme val="minor"/>
      </rPr>
      <t xml:space="preserve">con ligadora </t>
    </r>
  </si>
  <si>
    <t>Piso con malla electrosoldada. D2.3 10x10mm pulido con helicóptero- hormigón industrial fc=210kg/cm2.  esp. 0.15 m (área general).</t>
  </si>
  <si>
    <r>
      <t>Aceras en Hormigón Simple fc=180 kg/cm</t>
    </r>
    <r>
      <rPr>
        <vertAlign val="superscript"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 xml:space="preserve"> con ligadora, esp.=0.10m, violinadas </t>
    </r>
  </si>
  <si>
    <t>Limpieza con equipo</t>
  </si>
  <si>
    <t>INSTALACIONES ELÉCTRICAS (SUMINISTRO DE ENERGÍA DE MEDIA-BAJA TENSIÓN Y PROTECCIÓN)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</si>
</sst>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sz val="11"/>
      <color indexed="8"/>
      <name val="Calibri"/>
      <family val="2"/>
    </font>
    <font>
      <sz val="9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sz val="9"/>
      <color theme="1"/>
      <name val="Calibri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83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/>
    <xf numFmtId="0" fontId="7" fillId="0" borderId="7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/>
    <xf numFmtId="0" fontId="3" fillId="0" borderId="12" xfId="0" applyFont="1" applyBorder="1" applyAlignment="1" applyProtection="1">
      <alignment vertical="center" wrapText="1"/>
      <protection locked="0"/>
    </xf>
    <xf numFmtId="2" fontId="3" fillId="0" borderId="12" xfId="0" applyNumberFormat="1" applyFont="1" applyBorder="1" applyAlignment="1" applyProtection="1">
      <alignment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4" fontId="6" fillId="0" borderId="12" xfId="2" applyNumberFormat="1" applyFont="1" applyBorder="1" applyAlignment="1" applyProtection="1">
      <alignment horizontal="center" vertical="center" wrapText="1"/>
      <protection locked="0"/>
    </xf>
    <xf numFmtId="2" fontId="4" fillId="0" borderId="12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12" xfId="0" applyFont="1" applyBorder="1"/>
    <xf numFmtId="10" fontId="3" fillId="0" borderId="12" xfId="0" applyNumberFormat="1" applyFont="1" applyBorder="1"/>
    <xf numFmtId="0" fontId="3" fillId="0" borderId="14" xfId="0" applyFont="1" applyBorder="1"/>
    <xf numFmtId="10" fontId="3" fillId="0" borderId="14" xfId="0" applyNumberFormat="1" applyFont="1" applyBorder="1"/>
    <xf numFmtId="43" fontId="3" fillId="0" borderId="12" xfId="0" applyNumberFormat="1" applyFont="1" applyBorder="1"/>
    <xf numFmtId="43" fontId="2" fillId="0" borderId="13" xfId="0" applyNumberFormat="1" applyFont="1" applyBorder="1"/>
    <xf numFmtId="43" fontId="3" fillId="0" borderId="14" xfId="0" applyNumberFormat="1" applyFont="1" applyBorder="1"/>
    <xf numFmtId="0" fontId="3" fillId="2" borderId="12" xfId="0" applyFont="1" applyFill="1" applyBorder="1" applyAlignment="1" applyProtection="1">
      <alignment vertical="center" wrapText="1"/>
      <protection locked="0"/>
    </xf>
    <xf numFmtId="0" fontId="7" fillId="0" borderId="5" xfId="0" applyFont="1" applyBorder="1"/>
    <xf numFmtId="0" fontId="7" fillId="0" borderId="7" xfId="0" applyFont="1" applyBorder="1"/>
    <xf numFmtId="43" fontId="2" fillId="0" borderId="15" xfId="0" applyNumberFormat="1" applyFont="1" applyBorder="1"/>
    <xf numFmtId="0" fontId="7" fillId="0" borderId="0" xfId="0" applyFont="1"/>
    <xf numFmtId="43" fontId="2" fillId="2" borderId="13" xfId="0" applyNumberFormat="1" applyFont="1" applyFill="1" applyBorder="1"/>
    <xf numFmtId="0" fontId="6" fillId="0" borderId="12" xfId="0" applyFont="1" applyBorder="1" applyAlignment="1" applyProtection="1">
      <alignment horizontal="left" vertical="center" wrapText="1"/>
      <protection locked="0"/>
    </xf>
    <xf numFmtId="2" fontId="3" fillId="2" borderId="12" xfId="0" applyNumberFormat="1" applyFont="1" applyFill="1" applyBorder="1" applyAlignment="1" applyProtection="1">
      <alignment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43" fontId="3" fillId="2" borderId="16" xfId="0" applyNumberFormat="1" applyFont="1" applyFill="1" applyBorder="1"/>
    <xf numFmtId="43" fontId="2" fillId="2" borderId="17" xfId="0" applyNumberFormat="1" applyFont="1" applyFill="1" applyBorder="1"/>
    <xf numFmtId="43" fontId="3" fillId="2" borderId="2" xfId="0" applyNumberFormat="1" applyFont="1" applyFill="1" applyBorder="1"/>
    <xf numFmtId="0" fontId="2" fillId="2" borderId="16" xfId="0" applyFont="1" applyFill="1" applyBorder="1" applyAlignment="1" applyProtection="1">
      <alignment vertical="center" wrapText="1"/>
      <protection locked="0"/>
    </xf>
    <xf numFmtId="2" fontId="2" fillId="2" borderId="2" xfId="0" applyNumberFormat="1" applyFont="1" applyFill="1" applyBorder="1" applyAlignment="1" applyProtection="1">
      <alignment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43" fontId="3" fillId="0" borderId="16" xfId="0" applyNumberFormat="1" applyFont="1" applyBorder="1"/>
    <xf numFmtId="43" fontId="3" fillId="0" borderId="18" xfId="0" applyNumberFormat="1" applyFont="1" applyBorder="1"/>
    <xf numFmtId="0" fontId="3" fillId="0" borderId="16" xfId="0" applyFont="1" applyBorder="1"/>
    <xf numFmtId="0" fontId="3" fillId="0" borderId="2" xfId="0" applyFont="1" applyBorder="1"/>
    <xf numFmtId="43" fontId="3" fillId="0" borderId="2" xfId="0" applyNumberFormat="1" applyFont="1" applyBorder="1"/>
    <xf numFmtId="43" fontId="2" fillId="0" borderId="17" xfId="0" applyNumberFormat="1" applyFont="1" applyBorder="1"/>
    <xf numFmtId="0" fontId="2" fillId="2" borderId="16" xfId="0" applyFont="1" applyFill="1" applyBorder="1"/>
    <xf numFmtId="43" fontId="2" fillId="2" borderId="18" xfId="0" applyNumberFormat="1" applyFont="1" applyFill="1" applyBorder="1"/>
    <xf numFmtId="0" fontId="2" fillId="2" borderId="2" xfId="0" applyFont="1" applyFill="1" applyBorder="1"/>
    <xf numFmtId="43" fontId="2" fillId="2" borderId="2" xfId="0" applyNumberFormat="1" applyFont="1" applyFill="1" applyBorder="1"/>
    <xf numFmtId="0" fontId="11" fillId="2" borderId="20" xfId="0" applyFont="1" applyFill="1" applyBorder="1"/>
    <xf numFmtId="43" fontId="11" fillId="2" borderId="21" xfId="0" applyNumberFormat="1" applyFont="1" applyFill="1" applyBorder="1"/>
    <xf numFmtId="0" fontId="2" fillId="2" borderId="23" xfId="0" applyFont="1" applyFill="1" applyBorder="1" applyAlignment="1" applyProtection="1">
      <alignment horizontal="center" vertical="center" wrapText="1"/>
      <protection hidden="1"/>
    </xf>
    <xf numFmtId="2" fontId="2" fillId="2" borderId="23" xfId="0" applyNumberFormat="1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43" fontId="2" fillId="2" borderId="23" xfId="1" applyFont="1" applyFill="1" applyBorder="1" applyAlignment="1">
      <alignment horizontal="center" vertical="center"/>
    </xf>
    <xf numFmtId="43" fontId="2" fillId="2" borderId="24" xfId="1" applyFont="1" applyFill="1" applyBorder="1" applyAlignment="1">
      <alignment horizontal="center" vertical="center"/>
    </xf>
    <xf numFmtId="0" fontId="7" fillId="2" borderId="25" xfId="0" applyFont="1" applyFill="1" applyBorder="1"/>
    <xf numFmtId="0" fontId="2" fillId="2" borderId="11" xfId="0" applyFont="1" applyFill="1" applyBorder="1"/>
    <xf numFmtId="2" fontId="2" fillId="2" borderId="22" xfId="0" applyNumberFormat="1" applyFont="1" applyFill="1" applyBorder="1" applyAlignment="1">
      <alignment horizontal="center"/>
    </xf>
    <xf numFmtId="0" fontId="2" fillId="2" borderId="1" xfId="0" applyFont="1" applyFill="1" applyBorder="1" applyAlignment="1" applyProtection="1">
      <alignment horizontal="center"/>
      <protection hidden="1"/>
    </xf>
    <xf numFmtId="2" fontId="3" fillId="0" borderId="1" xfId="0" applyNumberFormat="1" applyFont="1" applyBorder="1" applyAlignment="1" applyProtection="1">
      <alignment horizontal="center"/>
      <protection hidden="1"/>
    </xf>
    <xf numFmtId="2" fontId="3" fillId="2" borderId="1" xfId="0" applyNumberFormat="1" applyFont="1" applyFill="1" applyBorder="1" applyAlignment="1" applyProtection="1">
      <alignment horizontal="center"/>
      <protection hidden="1"/>
    </xf>
    <xf numFmtId="164" fontId="3" fillId="2" borderId="1" xfId="0" applyNumberFormat="1" applyFont="1" applyFill="1" applyBorder="1" applyAlignment="1" applyProtection="1">
      <alignment horizontal="center"/>
      <protection hidden="1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2" borderId="26" xfId="0" applyFont="1" applyFill="1" applyBorder="1" applyAlignment="1">
      <alignment horizontal="center"/>
    </xf>
    <xf numFmtId="43" fontId="7" fillId="2" borderId="27" xfId="0" applyNumberFormat="1" applyFont="1" applyFill="1" applyBorder="1"/>
    <xf numFmtId="0" fontId="0" fillId="0" borderId="9" xfId="0" applyBorder="1" applyAlignment="1">
      <alignment horizontal="right"/>
    </xf>
    <xf numFmtId="0" fontId="3" fillId="2" borderId="16" xfId="0" applyFont="1" applyFill="1" applyBorder="1" applyAlignment="1" applyProtection="1">
      <alignment horizontal="left" vertical="center" wrapText="1"/>
      <protection locked="0"/>
    </xf>
    <xf numFmtId="0" fontId="3" fillId="2" borderId="2" xfId="0" applyFont="1" applyFill="1" applyBorder="1" applyAlignment="1" applyProtection="1">
      <alignment horizontal="left" vertical="center" wrapText="1"/>
      <protection locked="0"/>
    </xf>
    <xf numFmtId="0" fontId="3" fillId="2" borderId="17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Alignment="1">
      <alignment horizontal="center"/>
    </xf>
    <xf numFmtId="0" fontId="8" fillId="0" borderId="7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7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7" xfId="0" applyFont="1" applyBorder="1" applyAlignment="1">
      <alignment horizontal="center"/>
    </xf>
    <xf numFmtId="0" fontId="0" fillId="0" borderId="6" xfId="0" applyBorder="1" applyAlignment="1">
      <alignment horizontal="center"/>
    </xf>
    <xf numFmtId="17" fontId="7" fillId="0" borderId="10" xfId="0" applyNumberFormat="1" applyFont="1" applyBorder="1"/>
  </cellXfs>
  <cellStyles count="3">
    <cellStyle name="Millares" xfId="1" builtinId="3"/>
    <cellStyle name="Normal" xfId="0" builtinId="0"/>
    <cellStyle name="Normal_Hoja1" xfId="2"/>
  </cellStyles>
  <dxfs count="35">
    <dxf>
      <font>
        <color auto="1"/>
      </font>
      <fill>
        <patternFill patternType="none">
          <bgColor auto="1"/>
        </patternFill>
      </fill>
      <border>
        <left/>
        <right/>
        <top style="hair">
          <color auto="1"/>
        </top>
        <bottom style="hair">
          <color auto="1"/>
        </bottom>
      </border>
    </dxf>
    <dxf>
      <font>
        <b/>
        <i val="0"/>
      </font>
      <border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color auto="1"/>
      </font>
      <fill>
        <patternFill patternType="none">
          <bgColor auto="1"/>
        </patternFill>
      </fill>
      <border>
        <left/>
        <right/>
        <top style="hair">
          <color auto="1"/>
        </top>
        <bottom style="hair">
          <color auto="1"/>
        </bottom>
      </border>
    </dxf>
    <dxf>
      <font>
        <color auto="1"/>
      </font>
      <fill>
        <patternFill patternType="none">
          <bgColor auto="1"/>
        </patternFill>
      </fill>
      <border>
        <left/>
        <right/>
        <top style="hair">
          <color auto="1"/>
        </top>
        <bottom style="hair">
          <color auto="1"/>
        </bottom>
      </border>
    </dxf>
    <dxf>
      <font>
        <color auto="1"/>
      </font>
      <fill>
        <patternFill patternType="none">
          <bgColor auto="1"/>
        </patternFill>
      </fill>
      <border>
        <left/>
        <right/>
        <top style="hair">
          <color auto="1"/>
        </top>
        <bottom style="hair">
          <color auto="1"/>
        </bottom>
      </border>
    </dxf>
    <dxf>
      <font>
        <color auto="1"/>
      </font>
      <fill>
        <patternFill patternType="none">
          <bgColor auto="1"/>
        </patternFill>
      </fill>
      <border>
        <left/>
        <right/>
        <top style="hair">
          <color auto="1"/>
        </top>
        <bottom style="hair">
          <color auto="1"/>
        </bottom>
      </border>
    </dxf>
    <dxf>
      <font>
        <color auto="1"/>
      </font>
      <fill>
        <patternFill patternType="none">
          <bgColor auto="1"/>
        </patternFill>
      </fill>
      <border>
        <left/>
        <right/>
        <top style="hair">
          <color auto="1"/>
        </top>
        <bottom style="hair">
          <color auto="1"/>
        </bottom>
      </border>
    </dxf>
    <dxf>
      <font>
        <color auto="1"/>
      </font>
      <fill>
        <patternFill patternType="none">
          <bgColor auto="1"/>
        </patternFill>
      </fill>
      <border>
        <left/>
        <right/>
        <top style="hair">
          <color auto="1"/>
        </top>
        <bottom style="hair">
          <color auto="1"/>
        </bottom>
      </border>
    </dxf>
    <dxf>
      <font>
        <color auto="1"/>
      </font>
      <fill>
        <patternFill patternType="none">
          <bgColor auto="1"/>
        </patternFill>
      </fill>
      <border>
        <left/>
        <right/>
        <top style="hair">
          <color auto="1"/>
        </top>
        <bottom style="hair">
          <color auto="1"/>
        </bottom>
      </border>
    </dxf>
    <dxf>
      <font>
        <color auto="1"/>
      </font>
      <fill>
        <patternFill patternType="none">
          <bgColor auto="1"/>
        </patternFill>
      </fill>
      <border>
        <left/>
        <right/>
        <top style="hair">
          <color auto="1"/>
        </top>
        <bottom style="hair">
          <color auto="1"/>
        </bottom>
      </border>
    </dxf>
    <dxf>
      <font>
        <color auto="1"/>
      </font>
      <fill>
        <patternFill patternType="none">
          <bgColor auto="1"/>
        </patternFill>
      </fill>
      <border>
        <left/>
        <right/>
        <top style="hair">
          <color auto="1"/>
        </top>
        <bottom style="hair">
          <color auto="1"/>
        </bottom>
      </border>
    </dxf>
    <dxf>
      <font>
        <color auto="1"/>
      </font>
      <fill>
        <patternFill patternType="none">
          <bgColor auto="1"/>
        </patternFill>
      </fill>
      <border>
        <left/>
        <right/>
        <top style="hair">
          <color auto="1"/>
        </top>
        <bottom style="hair">
          <color auto="1"/>
        </bottom>
      </border>
    </dxf>
    <dxf>
      <font>
        <color auto="1"/>
      </font>
      <fill>
        <patternFill patternType="none">
          <bgColor auto="1"/>
        </patternFill>
      </fill>
      <border>
        <left/>
        <right/>
        <top style="hair">
          <color auto="1"/>
        </top>
        <bottom style="hair">
          <color auto="1"/>
        </bottom>
      </border>
    </dxf>
    <dxf>
      <font>
        <color auto="1"/>
      </font>
      <fill>
        <patternFill patternType="none">
          <bgColor auto="1"/>
        </patternFill>
      </fill>
      <border>
        <left/>
        <right/>
        <top style="hair">
          <color auto="1"/>
        </top>
        <bottom style="hair">
          <color auto="1"/>
        </bottom>
      </border>
    </dxf>
    <dxf>
      <font>
        <color auto="1"/>
      </font>
      <fill>
        <patternFill patternType="none">
          <bgColor auto="1"/>
        </patternFill>
      </fill>
      <border>
        <left/>
        <right/>
        <top style="hair">
          <color auto="1"/>
        </top>
        <bottom style="hair">
          <color auto="1"/>
        </bottom>
      </border>
    </dxf>
    <dxf>
      <font>
        <color auto="1"/>
      </font>
      <fill>
        <patternFill patternType="none">
          <bgColor auto="1"/>
        </patternFill>
      </fill>
      <border>
        <left/>
        <right/>
        <top style="hair">
          <color auto="1"/>
        </top>
        <bottom style="hair">
          <color auto="1"/>
        </bottom>
      </border>
    </dxf>
    <dxf>
      <font>
        <color auto="1"/>
      </font>
      <fill>
        <patternFill patternType="none">
          <bgColor auto="1"/>
        </patternFill>
      </fill>
      <border>
        <left/>
        <right/>
        <top style="hair">
          <color auto="1"/>
        </top>
        <bottom style="hair">
          <color auto="1"/>
        </bottom>
      </border>
    </dxf>
    <dxf>
      <font>
        <color auto="1"/>
      </font>
      <fill>
        <patternFill patternType="none">
          <bgColor auto="1"/>
        </patternFill>
      </fill>
      <border>
        <left/>
        <right/>
        <top style="hair">
          <color auto="1"/>
        </top>
        <bottom style="hair">
          <color auto="1"/>
        </bottom>
      </border>
    </dxf>
    <dxf>
      <font>
        <color auto="1"/>
      </font>
      <fill>
        <patternFill patternType="none">
          <bgColor auto="1"/>
        </patternFill>
      </fill>
      <border>
        <left/>
        <right/>
        <top style="hair">
          <color auto="1"/>
        </top>
        <bottom style="hair">
          <color auto="1"/>
        </bottom>
      </border>
    </dxf>
    <dxf>
      <font>
        <color auto="1"/>
      </font>
      <fill>
        <patternFill patternType="none">
          <bgColor auto="1"/>
        </patternFill>
      </fill>
      <border>
        <left/>
        <right/>
        <top style="hair">
          <color auto="1"/>
        </top>
        <bottom style="hair">
          <color auto="1"/>
        </bottom>
      </border>
    </dxf>
    <dxf>
      <font>
        <color auto="1"/>
      </font>
      <fill>
        <patternFill patternType="none">
          <bgColor auto="1"/>
        </patternFill>
      </fill>
      <border>
        <left/>
        <right/>
        <top style="hair">
          <color auto="1"/>
        </top>
        <bottom style="hair">
          <color auto="1"/>
        </bottom>
      </border>
    </dxf>
    <dxf>
      <font>
        <color auto="1"/>
      </font>
      <fill>
        <patternFill patternType="none">
          <bgColor auto="1"/>
        </patternFill>
      </fill>
      <border>
        <left/>
        <right/>
        <top style="hair">
          <color auto="1"/>
        </top>
        <bottom style="hair">
          <color auto="1"/>
        </bottom>
      </border>
    </dxf>
    <dxf>
      <font>
        <b/>
        <i val="0"/>
      </font>
      <border>
        <left/>
        <right/>
        <top style="hair">
          <color auto="1"/>
        </top>
        <bottom style="hair">
          <color auto="1"/>
        </bottom>
        <vertical/>
        <horizontal/>
      </border>
    </dxf>
    <dxf>
      <font>
        <color auto="1"/>
      </font>
      <fill>
        <patternFill patternType="none">
          <bgColor auto="1"/>
        </patternFill>
      </fill>
      <border>
        <left/>
        <right/>
        <top style="hair">
          <color auto="1"/>
        </top>
        <bottom style="hair">
          <color auto="1"/>
        </bottom>
      </border>
    </dxf>
    <dxf>
      <font>
        <color auto="1"/>
      </font>
      <fill>
        <patternFill patternType="none">
          <bgColor auto="1"/>
        </patternFill>
      </fill>
      <border>
        <left/>
        <right/>
        <top style="hair">
          <color auto="1"/>
        </top>
        <bottom style="hair">
          <color auto="1"/>
        </bottom>
      </border>
    </dxf>
    <dxf>
      <font>
        <color auto="1"/>
      </font>
      <fill>
        <patternFill patternType="none">
          <bgColor auto="1"/>
        </patternFill>
      </fill>
      <border>
        <left/>
        <right/>
        <top style="hair">
          <color auto="1"/>
        </top>
        <bottom style="hair">
          <color auto="1"/>
        </bottom>
      </border>
    </dxf>
    <dxf>
      <font>
        <color auto="1"/>
      </font>
      <fill>
        <patternFill patternType="none">
          <bgColor auto="1"/>
        </patternFill>
      </fill>
      <border>
        <left/>
        <right/>
        <top style="hair">
          <color auto="1"/>
        </top>
        <bottom style="hair">
          <color auto="1"/>
        </bottom>
      </border>
    </dxf>
    <dxf>
      <font>
        <color auto="1"/>
      </font>
      <fill>
        <patternFill patternType="none">
          <bgColor auto="1"/>
        </patternFill>
      </fill>
      <border>
        <left/>
        <right/>
        <top style="hair">
          <color auto="1"/>
        </top>
        <bottom style="hair">
          <color auto="1"/>
        </bottom>
      </border>
    </dxf>
    <dxf>
      <font>
        <color auto="1"/>
      </font>
      <fill>
        <patternFill patternType="none">
          <bgColor auto="1"/>
        </patternFill>
      </fill>
      <border>
        <left/>
        <right/>
        <top style="hair">
          <color auto="1"/>
        </top>
        <bottom style="hair">
          <color auto="1"/>
        </bottom>
      </border>
    </dxf>
    <dxf>
      <font>
        <color auto="1"/>
      </font>
      <fill>
        <patternFill patternType="none">
          <bgColor auto="1"/>
        </patternFill>
      </fill>
      <border>
        <left/>
        <right/>
        <top style="hair">
          <color auto="1"/>
        </top>
        <bottom style="hair">
          <color auto="1"/>
        </bottom>
      </border>
    </dxf>
    <dxf>
      <font>
        <color auto="1"/>
      </font>
      <fill>
        <patternFill patternType="none">
          <bgColor auto="1"/>
        </patternFill>
      </fill>
      <border>
        <left/>
        <right/>
        <top style="hair">
          <color auto="1"/>
        </top>
        <bottom style="hair">
          <color auto="1"/>
        </bottom>
      </border>
    </dxf>
    <dxf>
      <font>
        <color auto="1"/>
      </font>
      <fill>
        <patternFill patternType="none">
          <bgColor auto="1"/>
        </patternFill>
      </fill>
      <border>
        <left/>
        <right/>
        <top style="hair">
          <color auto="1"/>
        </top>
        <bottom style="hair">
          <color auto="1"/>
        </bottom>
      </border>
    </dxf>
    <dxf>
      <font>
        <color theme="0"/>
      </font>
      <border>
        <left style="thin">
          <color auto="1"/>
        </left>
        <top style="hair">
          <color auto="1"/>
        </top>
        <bottom style="hair">
          <color auto="1"/>
        </bottom>
        <vertical/>
        <horizontal/>
      </border>
    </dxf>
    <dxf>
      <font>
        <b/>
        <i val="0"/>
      </font>
      <numFmt numFmtId="1" formatCode="0"/>
      <border>
        <left style="thin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 style="thin">
          <color auto="1"/>
        </left>
        <right/>
        <top style="hair">
          <color auto="1"/>
        </top>
        <bottom style="hair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2320397</xdr:colOff>
      <xdr:row>1</xdr:row>
      <xdr:rowOff>3705</xdr:rowOff>
    </xdr:from>
    <xdr:to>
      <xdr:col>1</xdr:col>
      <xdr:colOff>3551686</xdr:colOff>
      <xdr:row>6</xdr:row>
      <xdr:rowOff>170401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4A909478-5B2A-900E-57B2-9F748D9E3A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37897" y="189972"/>
          <a:ext cx="1354137" cy="1178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BASE%20DE%20DATOS%20POR%20REGION%20Y%20SUS%20ANALISIS%20DE%20PRECIO%20(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main2/D/CARPETAS%20BK%20DOCUMENTOS%20LIGA%20MUNICIPAL/CONSTRUCCIONES%20MUNICIPALES/DACM/PRESUPUESTOS%20TIPOS/ACTUALIZADOS%20FEBRERO%202023/MERCADO/TIPO%20C/000000%20-%20000%20-%20MERCADO%20TIPO%20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Insumos"/>
      <sheetName val="MO"/>
      <sheetName val="A.C"/>
      <sheetName val="Hoja1"/>
      <sheetName val="despliegue"/>
      <sheetName val="PRESUPUESTO"/>
      <sheetName val="GGP"/>
      <sheetName val="CUBICACION"/>
      <sheetName val="GGC"/>
      <sheetName val="DESMONTE"/>
    </sheetNames>
    <sheetDataSet>
      <sheetData sheetId="0"/>
      <sheetData sheetId="1">
        <row r="6">
          <cell r="C6">
            <v>1.5</v>
          </cell>
        </row>
      </sheetData>
      <sheetData sheetId="2">
        <row r="2">
          <cell r="C2">
            <v>817.16</v>
          </cell>
        </row>
        <row r="3">
          <cell r="C3">
            <v>894.04</v>
          </cell>
        </row>
        <row r="4">
          <cell r="C4">
            <v>1050.28</v>
          </cell>
        </row>
        <row r="6">
          <cell r="C6">
            <v>1556.2</v>
          </cell>
        </row>
        <row r="8">
          <cell r="C8">
            <v>2451.48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DATOS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9"/>
  <sheetViews>
    <sheetView showGridLines="0" tabSelected="1" view="pageBreakPreview" zoomScale="130" zoomScaleNormal="150" zoomScaleSheetLayoutView="130" workbookViewId="0">
      <selection activeCell="C6" sqref="C6:G6"/>
    </sheetView>
  </sheetViews>
  <sheetFormatPr baseColWidth="10" defaultRowHeight="15" x14ac:dyDescent="0.25"/>
  <cols>
    <col min="1" max="1" width="5.42578125" style="1" bestFit="1" customWidth="1"/>
    <col min="2" max="2" width="53.28515625" customWidth="1"/>
    <col min="3" max="3" width="6.5703125" bestFit="1" customWidth="1"/>
    <col min="4" max="4" width="5.140625" bestFit="1" customWidth="1"/>
    <col min="5" max="5" width="10.5703125" customWidth="1"/>
    <col min="7" max="7" width="15.5703125" style="22" customWidth="1"/>
  </cols>
  <sheetData>
    <row r="1" spans="1:7" x14ac:dyDescent="0.25">
      <c r="A1" s="57"/>
      <c r="B1" s="2"/>
      <c r="C1" s="2"/>
      <c r="D1" s="2"/>
      <c r="E1" s="2"/>
      <c r="F1" s="2"/>
      <c r="G1" s="19"/>
    </row>
    <row r="2" spans="1:7" x14ac:dyDescent="0.25">
      <c r="A2" s="4"/>
      <c r="G2" s="20"/>
    </row>
    <row r="3" spans="1:7" x14ac:dyDescent="0.25">
      <c r="A3" s="4"/>
      <c r="G3" s="20"/>
    </row>
    <row r="4" spans="1:7" x14ac:dyDescent="0.25">
      <c r="A4" s="4"/>
      <c r="G4" s="20"/>
    </row>
    <row r="5" spans="1:7" ht="21" x14ac:dyDescent="0.35">
      <c r="A5" s="4"/>
      <c r="C5" s="71"/>
      <c r="D5" s="71"/>
      <c r="E5" s="71"/>
      <c r="F5" s="71"/>
      <c r="G5" s="72"/>
    </row>
    <row r="6" spans="1:7" x14ac:dyDescent="0.25">
      <c r="A6" s="4"/>
      <c r="C6" s="73"/>
      <c r="D6" s="73"/>
      <c r="E6" s="73"/>
      <c r="F6" s="73"/>
      <c r="G6" s="74"/>
    </row>
    <row r="7" spans="1:7" x14ac:dyDescent="0.25">
      <c r="A7" s="4"/>
      <c r="G7" s="20"/>
    </row>
    <row r="8" spans="1:7" x14ac:dyDescent="0.25">
      <c r="A8" s="78" t="s">
        <v>72</v>
      </c>
      <c r="B8" s="79"/>
      <c r="C8" s="79"/>
      <c r="D8" s="79"/>
      <c r="E8" s="79"/>
      <c r="F8" s="79"/>
      <c r="G8" s="80"/>
    </row>
    <row r="9" spans="1:7" ht="9" customHeight="1" x14ac:dyDescent="0.25">
      <c r="A9" s="63"/>
      <c r="B9" s="64"/>
      <c r="C9" s="64"/>
      <c r="D9" s="64"/>
      <c r="E9" s="64"/>
      <c r="F9" s="64"/>
      <c r="G9" s="3"/>
    </row>
    <row r="10" spans="1:7" ht="15.75" x14ac:dyDescent="0.25">
      <c r="A10" s="75" t="s">
        <v>73</v>
      </c>
      <c r="B10" s="76"/>
      <c r="C10" s="76"/>
      <c r="D10" s="76"/>
      <c r="E10" s="76"/>
      <c r="F10" s="76"/>
      <c r="G10" s="77"/>
    </row>
    <row r="11" spans="1:7" x14ac:dyDescent="0.25">
      <c r="A11" s="81" t="s">
        <v>126</v>
      </c>
      <c r="B11" s="73"/>
      <c r="C11" s="73"/>
      <c r="D11" s="73"/>
      <c r="E11" s="73"/>
      <c r="F11" s="73"/>
      <c r="G11" s="74"/>
    </row>
    <row r="12" spans="1:7" ht="15.75" thickBot="1" x14ac:dyDescent="0.3">
      <c r="A12" s="58"/>
      <c r="B12" s="5"/>
      <c r="C12" s="5"/>
      <c r="D12" s="5"/>
      <c r="E12" s="5"/>
      <c r="F12" s="67" t="s">
        <v>127</v>
      </c>
      <c r="G12" s="82">
        <v>45170</v>
      </c>
    </row>
    <row r="13" spans="1:7" x14ac:dyDescent="0.25">
      <c r="A13" s="52" t="s">
        <v>74</v>
      </c>
      <c r="B13" s="45" t="s">
        <v>0</v>
      </c>
      <c r="C13" s="46" t="s">
        <v>1</v>
      </c>
      <c r="D13" s="47" t="s">
        <v>2</v>
      </c>
      <c r="E13" s="48" t="s">
        <v>3</v>
      </c>
      <c r="F13" s="48" t="s">
        <v>4</v>
      </c>
      <c r="G13" s="49" t="s">
        <v>5</v>
      </c>
    </row>
    <row r="14" spans="1:7" x14ac:dyDescent="0.25">
      <c r="A14" s="53">
        <v>1</v>
      </c>
      <c r="B14" s="30" t="s">
        <v>6</v>
      </c>
      <c r="C14" s="31"/>
      <c r="D14" s="32"/>
      <c r="E14" s="29"/>
      <c r="F14" s="29"/>
      <c r="G14" s="28"/>
    </row>
    <row r="15" spans="1:7" x14ac:dyDescent="0.25">
      <c r="A15" s="54">
        <f>+A14+0.01</f>
        <v>1.01</v>
      </c>
      <c r="B15" s="6" t="s">
        <v>139</v>
      </c>
      <c r="C15" s="7">
        <v>771.72</v>
      </c>
      <c r="D15" s="8" t="s">
        <v>75</v>
      </c>
      <c r="E15" s="15"/>
      <c r="F15" s="15">
        <f>+C15*E15</f>
        <v>0</v>
      </c>
      <c r="G15" s="16"/>
    </row>
    <row r="16" spans="1:7" x14ac:dyDescent="0.25">
      <c r="A16" s="54">
        <f t="shared" ref="A16:A17" si="0">+A15+0.01</f>
        <v>1.02</v>
      </c>
      <c r="B16" s="6" t="s">
        <v>130</v>
      </c>
      <c r="C16" s="7">
        <v>771.72</v>
      </c>
      <c r="D16" s="8" t="s">
        <v>75</v>
      </c>
      <c r="E16" s="15"/>
      <c r="F16" s="15">
        <f>+C16*E16</f>
        <v>0</v>
      </c>
      <c r="G16" s="16"/>
    </row>
    <row r="17" spans="1:7" x14ac:dyDescent="0.25">
      <c r="A17" s="54">
        <f t="shared" si="0"/>
        <v>1.03</v>
      </c>
      <c r="B17" s="6" t="s">
        <v>86</v>
      </c>
      <c r="C17" s="7">
        <v>1</v>
      </c>
      <c r="D17" s="8" t="s">
        <v>76</v>
      </c>
      <c r="E17" s="15"/>
      <c r="F17" s="15">
        <f t="shared" ref="F17:F20" si="1">+C17*E17</f>
        <v>0</v>
      </c>
      <c r="G17" s="16"/>
    </row>
    <row r="18" spans="1:7" ht="24" x14ac:dyDescent="0.25">
      <c r="A18" s="54">
        <f t="shared" ref="A18:A20" si="2">+A17+0.01</f>
        <v>1.04</v>
      </c>
      <c r="B18" s="6" t="s">
        <v>87</v>
      </c>
      <c r="C18" s="7">
        <v>1</v>
      </c>
      <c r="D18" s="8" t="s">
        <v>76</v>
      </c>
      <c r="E18" s="15"/>
      <c r="F18" s="15">
        <f t="shared" si="1"/>
        <v>0</v>
      </c>
      <c r="G18" s="16"/>
    </row>
    <row r="19" spans="1:7" x14ac:dyDescent="0.25">
      <c r="A19" s="54">
        <f t="shared" si="2"/>
        <v>1.05</v>
      </c>
      <c r="B19" s="6" t="s">
        <v>88</v>
      </c>
      <c r="C19" s="7">
        <v>20</v>
      </c>
      <c r="D19" s="8" t="s">
        <v>75</v>
      </c>
      <c r="E19" s="15"/>
      <c r="F19" s="15">
        <f t="shared" si="1"/>
        <v>0</v>
      </c>
      <c r="G19" s="16"/>
    </row>
    <row r="20" spans="1:7" x14ac:dyDescent="0.25">
      <c r="A20" s="54">
        <f t="shared" si="2"/>
        <v>1.06</v>
      </c>
      <c r="B20" s="6" t="s">
        <v>77</v>
      </c>
      <c r="C20" s="7">
        <v>1</v>
      </c>
      <c r="D20" s="8" t="s">
        <v>7</v>
      </c>
      <c r="E20" s="15"/>
      <c r="F20" s="15">
        <f t="shared" si="1"/>
        <v>0</v>
      </c>
      <c r="G20" s="16"/>
    </row>
    <row r="21" spans="1:7" x14ac:dyDescent="0.25">
      <c r="A21" s="54"/>
      <c r="B21" s="6"/>
      <c r="C21" s="7"/>
      <c r="D21" s="8"/>
      <c r="E21" s="33"/>
      <c r="F21" s="34"/>
      <c r="G21" s="16">
        <f>SUM(F15:F20)</f>
        <v>0</v>
      </c>
    </row>
    <row r="22" spans="1:7" x14ac:dyDescent="0.25">
      <c r="A22" s="55">
        <v>2</v>
      </c>
      <c r="B22" s="18" t="s">
        <v>8</v>
      </c>
      <c r="C22" s="25"/>
      <c r="D22" s="26"/>
      <c r="E22" s="27"/>
      <c r="F22" s="29"/>
      <c r="G22" s="28"/>
    </row>
    <row r="23" spans="1:7" x14ac:dyDescent="0.25">
      <c r="A23" s="54">
        <f>+A22+0.01</f>
        <v>2.0099999999999998</v>
      </c>
      <c r="B23" s="6" t="s">
        <v>78</v>
      </c>
      <c r="C23" s="7">
        <v>121.37999999999997</v>
      </c>
      <c r="D23" s="8" t="s">
        <v>79</v>
      </c>
      <c r="E23" s="15"/>
      <c r="F23" s="15">
        <f t="shared" ref="F23:F28" si="3">+C23*E23</f>
        <v>0</v>
      </c>
      <c r="G23" s="16"/>
    </row>
    <row r="24" spans="1:7" x14ac:dyDescent="0.25">
      <c r="A24" s="54">
        <f t="shared" ref="A24:A28" si="4">+A23+0.01</f>
        <v>2.0199999999999996</v>
      </c>
      <c r="B24" s="6" t="s">
        <v>85</v>
      </c>
      <c r="C24" s="7">
        <v>77.52</v>
      </c>
      <c r="D24" s="8" t="s">
        <v>80</v>
      </c>
      <c r="E24" s="15"/>
      <c r="F24" s="15">
        <f t="shared" si="3"/>
        <v>0</v>
      </c>
      <c r="G24" s="16"/>
    </row>
    <row r="25" spans="1:7" x14ac:dyDescent="0.25">
      <c r="A25" s="54">
        <f t="shared" si="4"/>
        <v>2.0299999999999994</v>
      </c>
      <c r="B25" s="6" t="s">
        <v>70</v>
      </c>
      <c r="C25" s="7">
        <f>35.84+38.76</f>
        <v>74.599999999999994</v>
      </c>
      <c r="D25" s="8" t="s">
        <v>81</v>
      </c>
      <c r="E25" s="15"/>
      <c r="F25" s="15">
        <f t="shared" si="3"/>
        <v>0</v>
      </c>
      <c r="G25" s="16"/>
    </row>
    <row r="26" spans="1:7" x14ac:dyDescent="0.25">
      <c r="A26" s="54">
        <f t="shared" si="4"/>
        <v>2.0399999999999991</v>
      </c>
      <c r="B26" s="6" t="s">
        <v>89</v>
      </c>
      <c r="C26" s="7">
        <v>277.82</v>
      </c>
      <c r="D26" s="8" t="s">
        <v>82</v>
      </c>
      <c r="E26" s="15"/>
      <c r="F26" s="15">
        <f t="shared" si="3"/>
        <v>0</v>
      </c>
      <c r="G26" s="16"/>
    </row>
    <row r="27" spans="1:7" x14ac:dyDescent="0.25">
      <c r="A27" s="54">
        <f t="shared" si="4"/>
        <v>2.0499999999999989</v>
      </c>
      <c r="B27" s="6" t="s">
        <v>84</v>
      </c>
      <c r="C27" s="7">
        <f>102.648+54.26</f>
        <v>156.90799999999999</v>
      </c>
      <c r="D27" s="8" t="s">
        <v>82</v>
      </c>
      <c r="E27" s="15"/>
      <c r="F27" s="15">
        <f t="shared" si="3"/>
        <v>0</v>
      </c>
      <c r="G27" s="16"/>
    </row>
    <row r="28" spans="1:7" ht="24" x14ac:dyDescent="0.25">
      <c r="A28" s="54">
        <f t="shared" si="4"/>
        <v>2.0599999999999987</v>
      </c>
      <c r="B28" s="6" t="s">
        <v>83</v>
      </c>
      <c r="C28" s="7">
        <f>548.94*0.2</f>
        <v>109.78800000000001</v>
      </c>
      <c r="D28" s="8" t="s">
        <v>82</v>
      </c>
      <c r="E28" s="15"/>
      <c r="F28" s="15">
        <f t="shared" si="3"/>
        <v>0</v>
      </c>
      <c r="G28" s="16"/>
    </row>
    <row r="29" spans="1:7" x14ac:dyDescent="0.25">
      <c r="A29" s="54"/>
      <c r="B29" s="6"/>
      <c r="C29" s="7"/>
      <c r="D29" s="8"/>
      <c r="E29" s="33"/>
      <c r="F29" s="34"/>
      <c r="G29" s="16">
        <f>SUM(F23:F28)</f>
        <v>0</v>
      </c>
    </row>
    <row r="30" spans="1:7" x14ac:dyDescent="0.25">
      <c r="A30" s="56">
        <v>3</v>
      </c>
      <c r="B30" s="18" t="s">
        <v>9</v>
      </c>
      <c r="C30" s="25"/>
      <c r="D30" s="26"/>
      <c r="E30" s="27"/>
      <c r="F30" s="29"/>
      <c r="G30" s="28"/>
    </row>
    <row r="31" spans="1:7" ht="26.25" x14ac:dyDescent="0.25">
      <c r="A31" s="54">
        <f>+A30+0.01</f>
        <v>3.01</v>
      </c>
      <c r="B31" s="6" t="s">
        <v>131</v>
      </c>
      <c r="C31" s="7">
        <v>32.367999999999995</v>
      </c>
      <c r="D31" s="8" t="s">
        <v>79</v>
      </c>
      <c r="E31" s="15"/>
      <c r="F31" s="15">
        <f>+C31*E31</f>
        <v>0</v>
      </c>
      <c r="G31" s="16"/>
    </row>
    <row r="32" spans="1:7" ht="26.25" x14ac:dyDescent="0.25">
      <c r="A32" s="54">
        <f t="shared" ref="A32:A40" si="5">+A31+0.01</f>
        <v>3.0199999999999996</v>
      </c>
      <c r="B32" s="6" t="s">
        <v>132</v>
      </c>
      <c r="C32" s="7">
        <f>+SUM(161.5*0.6*0.3)</f>
        <v>29.069999999999997</v>
      </c>
      <c r="D32" s="8" t="s">
        <v>79</v>
      </c>
      <c r="E32" s="15"/>
      <c r="F32" s="15">
        <f t="shared" ref="F32:F40" si="6">+C32*E32</f>
        <v>0</v>
      </c>
      <c r="G32" s="16"/>
    </row>
    <row r="33" spans="1:7" ht="26.25" x14ac:dyDescent="0.25">
      <c r="A33" s="54">
        <f t="shared" si="5"/>
        <v>3.0299999999999994</v>
      </c>
      <c r="B33" s="6" t="s">
        <v>133</v>
      </c>
      <c r="C33" s="7">
        <v>31.360000000000003</v>
      </c>
      <c r="D33" s="8" t="s">
        <v>79</v>
      </c>
      <c r="E33" s="15"/>
      <c r="F33" s="15">
        <f t="shared" si="6"/>
        <v>0</v>
      </c>
      <c r="G33" s="16"/>
    </row>
    <row r="34" spans="1:7" ht="14.1" customHeight="1" x14ac:dyDescent="0.25">
      <c r="A34" s="54">
        <f t="shared" si="5"/>
        <v>3.0399999999999991</v>
      </c>
      <c r="B34" s="6" t="s">
        <v>90</v>
      </c>
      <c r="C34" s="7">
        <v>2.8800000000000008</v>
      </c>
      <c r="D34" s="8" t="s">
        <v>79</v>
      </c>
      <c r="E34" s="15"/>
      <c r="F34" s="15">
        <f t="shared" si="6"/>
        <v>0</v>
      </c>
      <c r="G34" s="16"/>
    </row>
    <row r="35" spans="1:7" ht="26.25" x14ac:dyDescent="0.25">
      <c r="A35" s="54">
        <f t="shared" si="5"/>
        <v>3.0499999999999989</v>
      </c>
      <c r="B35" s="6" t="s">
        <v>134</v>
      </c>
      <c r="C35" s="7">
        <v>21.07</v>
      </c>
      <c r="D35" s="8" t="s">
        <v>79</v>
      </c>
      <c r="E35" s="15"/>
      <c r="F35" s="15">
        <f t="shared" si="6"/>
        <v>0</v>
      </c>
      <c r="G35" s="16"/>
    </row>
    <row r="36" spans="1:7" ht="24" x14ac:dyDescent="0.25">
      <c r="A36" s="54">
        <f t="shared" si="5"/>
        <v>3.0599999999999987</v>
      </c>
      <c r="B36" s="6" t="s">
        <v>91</v>
      </c>
      <c r="C36" s="7">
        <v>0.63</v>
      </c>
      <c r="D36" s="8" t="s">
        <v>79</v>
      </c>
      <c r="E36" s="15"/>
      <c r="F36" s="15">
        <f t="shared" si="6"/>
        <v>0</v>
      </c>
      <c r="G36" s="16"/>
    </row>
    <row r="37" spans="1:7" ht="26.25" x14ac:dyDescent="0.25">
      <c r="A37" s="54">
        <f t="shared" si="5"/>
        <v>3.0699999999999985</v>
      </c>
      <c r="B37" s="6" t="s">
        <v>135</v>
      </c>
      <c r="C37" s="7">
        <v>8.7984000000000009</v>
      </c>
      <c r="D37" s="8" t="s">
        <v>79</v>
      </c>
      <c r="E37" s="15"/>
      <c r="F37" s="15">
        <f t="shared" si="6"/>
        <v>0</v>
      </c>
      <c r="G37" s="16"/>
    </row>
    <row r="38" spans="1:7" ht="26.25" x14ac:dyDescent="0.25">
      <c r="A38" s="54">
        <f t="shared" si="5"/>
        <v>3.0799999999999983</v>
      </c>
      <c r="B38" s="6" t="s">
        <v>136</v>
      </c>
      <c r="C38" s="7">
        <v>2.4</v>
      </c>
      <c r="D38" s="8" t="s">
        <v>79</v>
      </c>
      <c r="E38" s="15"/>
      <c r="F38" s="15">
        <f t="shared" si="6"/>
        <v>0</v>
      </c>
      <c r="G38" s="16"/>
    </row>
    <row r="39" spans="1:7" ht="36" x14ac:dyDescent="0.25">
      <c r="A39" s="54">
        <f t="shared" si="5"/>
        <v>3.0899999999999981</v>
      </c>
      <c r="B39" s="6" t="s">
        <v>137</v>
      </c>
      <c r="C39" s="7">
        <v>100.73399999999999</v>
      </c>
      <c r="D39" s="8" t="s">
        <v>79</v>
      </c>
      <c r="E39" s="15"/>
      <c r="F39" s="15">
        <f t="shared" si="6"/>
        <v>0</v>
      </c>
      <c r="G39" s="16"/>
    </row>
    <row r="40" spans="1:7" x14ac:dyDescent="0.25">
      <c r="A40" s="54">
        <f t="shared" si="5"/>
        <v>3.0999999999999979</v>
      </c>
      <c r="B40" s="6" t="s">
        <v>10</v>
      </c>
      <c r="C40" s="7">
        <f>3.6*5</f>
        <v>18</v>
      </c>
      <c r="D40" s="8" t="s">
        <v>79</v>
      </c>
      <c r="E40" s="15"/>
      <c r="F40" s="15">
        <f t="shared" si="6"/>
        <v>0</v>
      </c>
      <c r="G40" s="16"/>
    </row>
    <row r="41" spans="1:7" x14ac:dyDescent="0.25">
      <c r="A41" s="54"/>
      <c r="B41" s="6"/>
      <c r="C41" s="7"/>
      <c r="D41" s="8"/>
      <c r="E41" s="33"/>
      <c r="F41" s="34"/>
      <c r="G41" s="16">
        <f>SUM(F31:F40)</f>
        <v>0</v>
      </c>
    </row>
    <row r="42" spans="1:7" x14ac:dyDescent="0.25">
      <c r="A42" s="55">
        <v>4</v>
      </c>
      <c r="B42" s="18" t="s">
        <v>11</v>
      </c>
      <c r="C42" s="25"/>
      <c r="D42" s="26"/>
      <c r="E42" s="27"/>
      <c r="F42" s="29"/>
      <c r="G42" s="28"/>
    </row>
    <row r="43" spans="1:7" x14ac:dyDescent="0.25">
      <c r="A43" s="54">
        <f>+A42+0.01</f>
        <v>4.01</v>
      </c>
      <c r="B43" s="6" t="s">
        <v>12</v>
      </c>
      <c r="C43" s="7">
        <v>27.300000000000004</v>
      </c>
      <c r="D43" s="8" t="s">
        <v>93</v>
      </c>
      <c r="E43" s="15"/>
      <c r="F43" s="15">
        <f t="shared" ref="F43" si="7">+C43*E43</f>
        <v>0</v>
      </c>
      <c r="G43" s="16"/>
    </row>
    <row r="44" spans="1:7" x14ac:dyDescent="0.25">
      <c r="A44" s="54"/>
      <c r="B44" s="6"/>
      <c r="C44" s="7"/>
      <c r="D44" s="8"/>
      <c r="E44" s="33"/>
      <c r="F44" s="34"/>
      <c r="G44" s="16">
        <f>SUM(F43)</f>
        <v>0</v>
      </c>
    </row>
    <row r="45" spans="1:7" x14ac:dyDescent="0.25">
      <c r="A45" s="55">
        <v>5</v>
      </c>
      <c r="B45" s="18" t="s">
        <v>13</v>
      </c>
      <c r="C45" s="25"/>
      <c r="D45" s="26"/>
      <c r="E45" s="27"/>
      <c r="F45" s="29"/>
      <c r="G45" s="28"/>
    </row>
    <row r="46" spans="1:7" x14ac:dyDescent="0.25">
      <c r="A46" s="54">
        <f>+A45+0.01</f>
        <v>5.01</v>
      </c>
      <c r="B46" s="6" t="s">
        <v>14</v>
      </c>
      <c r="C46" s="7">
        <f>161.5*0.6</f>
        <v>96.899999999999991</v>
      </c>
      <c r="D46" s="8" t="s">
        <v>75</v>
      </c>
      <c r="E46" s="15"/>
      <c r="F46" s="15">
        <f>+C46*E46</f>
        <v>0</v>
      </c>
      <c r="G46" s="16"/>
    </row>
    <row r="47" spans="1:7" x14ac:dyDescent="0.25">
      <c r="A47" s="54">
        <f t="shared" ref="A47:A49" si="8">+A46+0.01</f>
        <v>5.0199999999999996</v>
      </c>
      <c r="B47" s="6" t="s">
        <v>15</v>
      </c>
      <c r="C47" s="7">
        <v>553.04999999999995</v>
      </c>
      <c r="D47" s="8" t="s">
        <v>75</v>
      </c>
      <c r="E47" s="15"/>
      <c r="F47" s="15">
        <f t="shared" ref="F47:F49" si="9">+C47*E47</f>
        <v>0</v>
      </c>
      <c r="G47" s="16"/>
    </row>
    <row r="48" spans="1:7" ht="24" x14ac:dyDescent="0.25">
      <c r="A48" s="54">
        <f t="shared" si="8"/>
        <v>5.0299999999999994</v>
      </c>
      <c r="B48" s="6" t="s">
        <v>128</v>
      </c>
      <c r="C48" s="7">
        <v>150</v>
      </c>
      <c r="D48" s="8" t="s">
        <v>93</v>
      </c>
      <c r="E48" s="15"/>
      <c r="F48" s="15">
        <f t="shared" si="9"/>
        <v>0</v>
      </c>
      <c r="G48" s="16"/>
    </row>
    <row r="49" spans="1:7" x14ac:dyDescent="0.25">
      <c r="A49" s="54">
        <f t="shared" si="8"/>
        <v>5.0399999999999991</v>
      </c>
      <c r="B49" s="6" t="s">
        <v>129</v>
      </c>
      <c r="C49" s="7">
        <f>43*6</f>
        <v>258</v>
      </c>
      <c r="D49" s="8" t="s">
        <v>75</v>
      </c>
      <c r="E49" s="15"/>
      <c r="F49" s="15">
        <f t="shared" si="9"/>
        <v>0</v>
      </c>
      <c r="G49" s="16"/>
    </row>
    <row r="50" spans="1:7" x14ac:dyDescent="0.25">
      <c r="A50" s="54"/>
      <c r="B50" s="6"/>
      <c r="C50" s="7"/>
      <c r="D50" s="8"/>
      <c r="E50" s="33"/>
      <c r="F50" s="34"/>
      <c r="G50" s="16">
        <f>SUM(F46:F49)</f>
        <v>0</v>
      </c>
    </row>
    <row r="51" spans="1:7" x14ac:dyDescent="0.25">
      <c r="A51" s="55">
        <v>6</v>
      </c>
      <c r="B51" s="18" t="s">
        <v>16</v>
      </c>
      <c r="C51" s="25"/>
      <c r="D51" s="26"/>
      <c r="E51" s="27"/>
      <c r="F51" s="29"/>
      <c r="G51" s="28"/>
    </row>
    <row r="52" spans="1:7" x14ac:dyDescent="0.25">
      <c r="A52" s="54">
        <f>+A51+0.01</f>
        <v>6.01</v>
      </c>
      <c r="B52" s="6" t="s">
        <v>17</v>
      </c>
      <c r="C52" s="7">
        <f>1106.6+C49</f>
        <v>1364.6</v>
      </c>
      <c r="D52" s="8" t="s">
        <v>75</v>
      </c>
      <c r="E52" s="15"/>
      <c r="F52" s="15">
        <f t="shared" ref="F52:F56" si="10">+C52*E52</f>
        <v>0</v>
      </c>
      <c r="G52" s="16"/>
    </row>
    <row r="53" spans="1:7" x14ac:dyDescent="0.25">
      <c r="A53" s="54">
        <f t="shared" ref="A53:A56" si="11">+A52+0.01</f>
        <v>6.02</v>
      </c>
      <c r="B53" s="6" t="s">
        <v>125</v>
      </c>
      <c r="C53" s="7">
        <f>1106.6+C49</f>
        <v>1364.6</v>
      </c>
      <c r="D53" s="8" t="s">
        <v>75</v>
      </c>
      <c r="E53" s="15"/>
      <c r="F53" s="15">
        <f t="shared" si="10"/>
        <v>0</v>
      </c>
      <c r="G53" s="16"/>
    </row>
    <row r="54" spans="1:7" x14ac:dyDescent="0.25">
      <c r="A54" s="54">
        <f t="shared" si="11"/>
        <v>6.0299999999999994</v>
      </c>
      <c r="B54" s="6" t="s">
        <v>18</v>
      </c>
      <c r="C54" s="7">
        <v>249.3</v>
      </c>
      <c r="D54" s="8" t="s">
        <v>95</v>
      </c>
      <c r="E54" s="15"/>
      <c r="F54" s="15">
        <f t="shared" si="10"/>
        <v>0</v>
      </c>
      <c r="G54" s="16"/>
    </row>
    <row r="55" spans="1:7" x14ac:dyDescent="0.25">
      <c r="A55" s="54">
        <f t="shared" si="11"/>
        <v>6.0399999999999991</v>
      </c>
      <c r="B55" s="6" t="s">
        <v>19</v>
      </c>
      <c r="C55" s="7">
        <v>43.64</v>
      </c>
      <c r="D55" s="8" t="s">
        <v>75</v>
      </c>
      <c r="E55" s="15"/>
      <c r="F55" s="15">
        <f t="shared" si="10"/>
        <v>0</v>
      </c>
      <c r="G55" s="16"/>
    </row>
    <row r="56" spans="1:7" x14ac:dyDescent="0.25">
      <c r="A56" s="54">
        <f t="shared" si="11"/>
        <v>6.0499999999999989</v>
      </c>
      <c r="B56" s="6" t="s">
        <v>20</v>
      </c>
      <c r="C56" s="7">
        <v>30.09</v>
      </c>
      <c r="D56" s="8" t="s">
        <v>95</v>
      </c>
      <c r="E56" s="15"/>
      <c r="F56" s="15">
        <f t="shared" si="10"/>
        <v>0</v>
      </c>
      <c r="G56" s="16"/>
    </row>
    <row r="57" spans="1:7" x14ac:dyDescent="0.25">
      <c r="A57" s="54"/>
      <c r="B57" s="6"/>
      <c r="C57" s="7"/>
      <c r="D57" s="8"/>
      <c r="E57" s="33"/>
      <c r="F57" s="34"/>
      <c r="G57" s="16">
        <f>SUM(F52:F56)</f>
        <v>0</v>
      </c>
    </row>
    <row r="58" spans="1:7" x14ac:dyDescent="0.25">
      <c r="A58" s="55">
        <v>7</v>
      </c>
      <c r="B58" s="18" t="s">
        <v>21</v>
      </c>
      <c r="C58" s="25"/>
      <c r="D58" s="26"/>
      <c r="E58" s="27"/>
      <c r="F58" s="29"/>
      <c r="G58" s="28"/>
    </row>
    <row r="59" spans="1:7" x14ac:dyDescent="0.25">
      <c r="A59" s="54">
        <f>+A58+0.01</f>
        <v>7.01</v>
      </c>
      <c r="B59" s="6" t="s">
        <v>102</v>
      </c>
      <c r="C59" s="7">
        <v>1106.5999999999999</v>
      </c>
      <c r="D59" s="8" t="s">
        <v>75</v>
      </c>
      <c r="E59" s="15"/>
      <c r="F59" s="15">
        <f t="shared" ref="F59:F60" si="12">+C59*E59</f>
        <v>0</v>
      </c>
      <c r="G59" s="16"/>
    </row>
    <row r="60" spans="1:7" x14ac:dyDescent="0.25">
      <c r="A60" s="54">
        <f>+A59+0.01</f>
        <v>7.02</v>
      </c>
      <c r="B60" s="6" t="s">
        <v>22</v>
      </c>
      <c r="C60" s="7">
        <v>1106.5999999999999</v>
      </c>
      <c r="D60" s="8" t="s">
        <v>75</v>
      </c>
      <c r="E60" s="15"/>
      <c r="F60" s="15">
        <f t="shared" si="12"/>
        <v>0</v>
      </c>
      <c r="G60" s="16"/>
    </row>
    <row r="61" spans="1:7" x14ac:dyDescent="0.25">
      <c r="A61" s="54">
        <v>8</v>
      </c>
      <c r="B61" s="6"/>
      <c r="C61" s="7"/>
      <c r="D61" s="8"/>
      <c r="E61" s="33"/>
      <c r="F61" s="34"/>
      <c r="G61" s="16">
        <f>SUM(F59:F60)</f>
        <v>0</v>
      </c>
    </row>
    <row r="62" spans="1:7" x14ac:dyDescent="0.25">
      <c r="A62" s="55">
        <v>8</v>
      </c>
      <c r="B62" s="18" t="s">
        <v>23</v>
      </c>
      <c r="C62" s="25"/>
      <c r="D62" s="26"/>
      <c r="E62" s="27"/>
      <c r="F62" s="29"/>
      <c r="G62" s="28"/>
    </row>
    <row r="63" spans="1:7" ht="24" x14ac:dyDescent="0.25">
      <c r="A63" s="54">
        <f>+A62+0.01</f>
        <v>8.01</v>
      </c>
      <c r="B63" s="6" t="s">
        <v>24</v>
      </c>
      <c r="C63" s="7">
        <v>751.5</v>
      </c>
      <c r="D63" s="8" t="s">
        <v>75</v>
      </c>
      <c r="E63" s="15"/>
      <c r="F63" s="15">
        <f t="shared" ref="F63" si="13">+C63*E63</f>
        <v>0</v>
      </c>
      <c r="G63" s="16"/>
    </row>
    <row r="64" spans="1:7" x14ac:dyDescent="0.25">
      <c r="A64" s="54"/>
      <c r="B64" s="6"/>
      <c r="C64" s="7"/>
      <c r="D64" s="8"/>
      <c r="E64" s="33"/>
      <c r="F64" s="34"/>
      <c r="G64" s="16">
        <f>SUM(F63)</f>
        <v>0</v>
      </c>
    </row>
    <row r="65" spans="1:7" x14ac:dyDescent="0.25">
      <c r="A65" s="55">
        <v>9</v>
      </c>
      <c r="B65" s="18" t="s">
        <v>101</v>
      </c>
      <c r="C65" s="25"/>
      <c r="D65" s="26"/>
      <c r="E65" s="27"/>
      <c r="F65" s="29"/>
      <c r="G65" s="28"/>
    </row>
    <row r="66" spans="1:7" x14ac:dyDescent="0.25">
      <c r="A66" s="54">
        <f>+A65+0.01</f>
        <v>9.01</v>
      </c>
      <c r="B66" s="6" t="s">
        <v>94</v>
      </c>
      <c r="C66" s="7">
        <f>+C67*0.1</f>
        <v>37.155999999999999</v>
      </c>
      <c r="D66" s="8" t="s">
        <v>79</v>
      </c>
      <c r="E66" s="15"/>
      <c r="F66" s="15">
        <f t="shared" ref="F66:F68" si="14">+C66*E66</f>
        <v>0</v>
      </c>
      <c r="G66" s="16"/>
    </row>
    <row r="67" spans="1:7" ht="17.45" customHeight="1" x14ac:dyDescent="0.25">
      <c r="A67" s="54">
        <f>+A66+0.01</f>
        <v>9.02</v>
      </c>
      <c r="B67" s="6" t="s">
        <v>138</v>
      </c>
      <c r="C67" s="7">
        <v>371.56</v>
      </c>
      <c r="D67" s="8" t="s">
        <v>75</v>
      </c>
      <c r="E67" s="15"/>
      <c r="F67" s="15">
        <f t="shared" si="14"/>
        <v>0</v>
      </c>
      <c r="G67" s="16"/>
    </row>
    <row r="68" spans="1:7" x14ac:dyDescent="0.25">
      <c r="A68" s="54">
        <f>+A67+0.01</f>
        <v>9.0299999999999994</v>
      </c>
      <c r="B68" s="6" t="s">
        <v>92</v>
      </c>
      <c r="C68" s="7">
        <v>67.5</v>
      </c>
      <c r="D68" s="8" t="s">
        <v>93</v>
      </c>
      <c r="E68" s="15"/>
      <c r="F68" s="15">
        <f t="shared" si="14"/>
        <v>0</v>
      </c>
      <c r="G68" s="16"/>
    </row>
    <row r="69" spans="1:7" x14ac:dyDescent="0.25">
      <c r="A69" s="54"/>
      <c r="B69" s="6"/>
      <c r="C69" s="7"/>
      <c r="D69" s="8"/>
      <c r="E69" s="33"/>
      <c r="F69" s="34"/>
      <c r="G69" s="16">
        <f>SUM(F66:F68)</f>
        <v>0</v>
      </c>
    </row>
    <row r="70" spans="1:7" x14ac:dyDescent="0.25">
      <c r="A70" s="55">
        <v>10</v>
      </c>
      <c r="B70" s="18" t="s">
        <v>100</v>
      </c>
      <c r="C70" s="25"/>
      <c r="D70" s="26"/>
      <c r="E70" s="27"/>
      <c r="F70" s="29"/>
      <c r="G70" s="28"/>
    </row>
    <row r="71" spans="1:7" x14ac:dyDescent="0.25">
      <c r="A71" s="54">
        <f>+A70+0.01</f>
        <v>10.01</v>
      </c>
      <c r="B71" s="6" t="s">
        <v>25</v>
      </c>
      <c r="C71" s="7">
        <v>8</v>
      </c>
      <c r="D71" s="8" t="s">
        <v>76</v>
      </c>
      <c r="E71" s="15"/>
      <c r="F71" s="15">
        <f t="shared" ref="F71:F78" si="15">+C71*E71</f>
        <v>0</v>
      </c>
      <c r="G71" s="16"/>
    </row>
    <row r="72" spans="1:7" x14ac:dyDescent="0.25">
      <c r="A72" s="54">
        <f t="shared" ref="A72:A78" si="16">+A71+0.01</f>
        <v>10.02</v>
      </c>
      <c r="B72" s="6" t="s">
        <v>26</v>
      </c>
      <c r="C72" s="7">
        <f>+((3+2.5)*10.76)*2</f>
        <v>118.36</v>
      </c>
      <c r="D72" s="8" t="s">
        <v>96</v>
      </c>
      <c r="E72" s="15"/>
      <c r="F72" s="15">
        <f t="shared" si="15"/>
        <v>0</v>
      </c>
      <c r="G72" s="16"/>
    </row>
    <row r="73" spans="1:7" x14ac:dyDescent="0.25">
      <c r="A73" s="54">
        <f t="shared" si="16"/>
        <v>10.029999999999999</v>
      </c>
      <c r="B73" s="6" t="s">
        <v>27</v>
      </c>
      <c r="C73" s="7">
        <f>4*3.5</f>
        <v>14</v>
      </c>
      <c r="D73" s="8" t="s">
        <v>76</v>
      </c>
      <c r="E73" s="15"/>
      <c r="F73" s="15">
        <f t="shared" si="15"/>
        <v>0</v>
      </c>
      <c r="G73" s="16"/>
    </row>
    <row r="74" spans="1:7" x14ac:dyDescent="0.25">
      <c r="A74" s="54">
        <f t="shared" si="16"/>
        <v>10.039999999999999</v>
      </c>
      <c r="B74" s="6" t="s">
        <v>28</v>
      </c>
      <c r="C74" s="7">
        <f>5.85*10.76</f>
        <v>62.945999999999998</v>
      </c>
      <c r="D74" s="8" t="s">
        <v>96</v>
      </c>
      <c r="E74" s="15"/>
      <c r="F74" s="15">
        <f t="shared" si="15"/>
        <v>0</v>
      </c>
      <c r="G74" s="16"/>
    </row>
    <row r="75" spans="1:7" ht="24" x14ac:dyDescent="0.25">
      <c r="A75" s="54">
        <f t="shared" si="16"/>
        <v>10.049999999999999</v>
      </c>
      <c r="B75" s="6" t="s">
        <v>29</v>
      </c>
      <c r="C75" s="7">
        <f>1.2*10.76</f>
        <v>12.911999999999999</v>
      </c>
      <c r="D75" s="8" t="s">
        <v>96</v>
      </c>
      <c r="E75" s="15"/>
      <c r="F75" s="15">
        <f t="shared" si="15"/>
        <v>0</v>
      </c>
      <c r="G75" s="16"/>
    </row>
    <row r="76" spans="1:7" x14ac:dyDescent="0.25">
      <c r="A76" s="54">
        <f t="shared" si="16"/>
        <v>10.059999999999999</v>
      </c>
      <c r="B76" s="6" t="s">
        <v>30</v>
      </c>
      <c r="C76" s="7">
        <f>(0.8*2.1*2)*10.76</f>
        <v>36.153600000000004</v>
      </c>
      <c r="D76" s="8" t="s">
        <v>96</v>
      </c>
      <c r="E76" s="15"/>
      <c r="F76" s="15">
        <f t="shared" si="15"/>
        <v>0</v>
      </c>
      <c r="G76" s="16"/>
    </row>
    <row r="77" spans="1:7" x14ac:dyDescent="0.25">
      <c r="A77" s="54">
        <f t="shared" si="16"/>
        <v>10.069999999999999</v>
      </c>
      <c r="B77" s="6" t="s">
        <v>31</v>
      </c>
      <c r="C77" s="7">
        <v>2</v>
      </c>
      <c r="D77" s="8" t="s">
        <v>76</v>
      </c>
      <c r="E77" s="15"/>
      <c r="F77" s="15">
        <f t="shared" si="15"/>
        <v>0</v>
      </c>
      <c r="G77" s="16"/>
    </row>
    <row r="78" spans="1:7" x14ac:dyDescent="0.25">
      <c r="A78" s="54">
        <f t="shared" si="16"/>
        <v>10.079999999999998</v>
      </c>
      <c r="B78" s="6" t="s">
        <v>97</v>
      </c>
      <c r="C78" s="7">
        <f>+(2*1.5)+(0.4*1.05)*10.76</f>
        <v>7.5192000000000005</v>
      </c>
      <c r="D78" s="8" t="s">
        <v>96</v>
      </c>
      <c r="E78" s="15"/>
      <c r="F78" s="15">
        <f t="shared" si="15"/>
        <v>0</v>
      </c>
      <c r="G78" s="16"/>
    </row>
    <row r="79" spans="1:7" x14ac:dyDescent="0.25">
      <c r="A79" s="54"/>
      <c r="B79" s="6"/>
      <c r="C79" s="7"/>
      <c r="D79" s="8"/>
      <c r="E79" s="33"/>
      <c r="F79" s="34"/>
      <c r="G79" s="16">
        <f>SUM(F71:F78)</f>
        <v>0</v>
      </c>
    </row>
    <row r="80" spans="1:7" x14ac:dyDescent="0.25">
      <c r="A80" s="55">
        <v>11</v>
      </c>
      <c r="B80" s="18" t="s">
        <v>99</v>
      </c>
      <c r="C80" s="25"/>
      <c r="D80" s="26"/>
      <c r="E80" s="27"/>
      <c r="F80" s="29"/>
      <c r="G80" s="28"/>
    </row>
    <row r="81" spans="1:7" x14ac:dyDescent="0.25">
      <c r="A81" s="54">
        <f>+A80+0.01</f>
        <v>11.01</v>
      </c>
      <c r="B81" s="6" t="s">
        <v>32</v>
      </c>
      <c r="C81" s="7">
        <v>8</v>
      </c>
      <c r="D81" s="8" t="s">
        <v>76</v>
      </c>
      <c r="E81" s="15"/>
      <c r="F81" s="15">
        <f t="shared" ref="F81:F94" si="17">+C81*E81</f>
        <v>0</v>
      </c>
      <c r="G81" s="16"/>
    </row>
    <row r="82" spans="1:7" x14ac:dyDescent="0.25">
      <c r="A82" s="54">
        <f t="shared" ref="A82:A94" si="18">+A81+0.01</f>
        <v>11.02</v>
      </c>
      <c r="B82" s="6" t="s">
        <v>33</v>
      </c>
      <c r="C82" s="7">
        <v>4</v>
      </c>
      <c r="D82" s="8" t="s">
        <v>76</v>
      </c>
      <c r="E82" s="15"/>
      <c r="F82" s="15">
        <f t="shared" si="17"/>
        <v>0</v>
      </c>
      <c r="G82" s="16"/>
    </row>
    <row r="83" spans="1:7" x14ac:dyDescent="0.25">
      <c r="A83" s="54">
        <f t="shared" si="18"/>
        <v>11.03</v>
      </c>
      <c r="B83" s="6" t="s">
        <v>34</v>
      </c>
      <c r="C83" s="7">
        <v>2</v>
      </c>
      <c r="D83" s="8" t="s">
        <v>76</v>
      </c>
      <c r="E83" s="15"/>
      <c r="F83" s="15">
        <f t="shared" si="17"/>
        <v>0</v>
      </c>
      <c r="G83" s="16"/>
    </row>
    <row r="84" spans="1:7" x14ac:dyDescent="0.25">
      <c r="A84" s="54">
        <f t="shared" si="18"/>
        <v>11.04</v>
      </c>
      <c r="B84" s="6" t="s">
        <v>35</v>
      </c>
      <c r="C84" s="7">
        <v>2</v>
      </c>
      <c r="D84" s="8" t="s">
        <v>76</v>
      </c>
      <c r="E84" s="15"/>
      <c r="F84" s="15">
        <f t="shared" si="17"/>
        <v>0</v>
      </c>
      <c r="G84" s="16"/>
    </row>
    <row r="85" spans="1:7" x14ac:dyDescent="0.25">
      <c r="A85" s="54">
        <f t="shared" si="18"/>
        <v>11.049999999999999</v>
      </c>
      <c r="B85" s="6" t="s">
        <v>36</v>
      </c>
      <c r="C85" s="7">
        <v>2</v>
      </c>
      <c r="D85" s="8" t="s">
        <v>98</v>
      </c>
      <c r="E85" s="15"/>
      <c r="F85" s="15">
        <f t="shared" si="17"/>
        <v>0</v>
      </c>
      <c r="G85" s="16"/>
    </row>
    <row r="86" spans="1:7" ht="24" x14ac:dyDescent="0.25">
      <c r="A86" s="54">
        <f t="shared" si="18"/>
        <v>11.059999999999999</v>
      </c>
      <c r="B86" s="6" t="s">
        <v>37</v>
      </c>
      <c r="C86" s="7">
        <v>1</v>
      </c>
      <c r="D86" s="8" t="s">
        <v>98</v>
      </c>
      <c r="E86" s="15"/>
      <c r="F86" s="15">
        <f t="shared" si="17"/>
        <v>0</v>
      </c>
      <c r="G86" s="16"/>
    </row>
    <row r="87" spans="1:7" ht="24" x14ac:dyDescent="0.25">
      <c r="A87" s="54">
        <f t="shared" si="18"/>
        <v>11.069999999999999</v>
      </c>
      <c r="B87" s="6" t="s">
        <v>38</v>
      </c>
      <c r="C87" s="7">
        <v>1</v>
      </c>
      <c r="D87" s="8" t="s">
        <v>98</v>
      </c>
      <c r="E87" s="15"/>
      <c r="F87" s="15">
        <f t="shared" si="17"/>
        <v>0</v>
      </c>
      <c r="G87" s="16"/>
    </row>
    <row r="88" spans="1:7" x14ac:dyDescent="0.25">
      <c r="A88" s="54">
        <f t="shared" si="18"/>
        <v>11.079999999999998</v>
      </c>
      <c r="B88" s="6" t="s">
        <v>39</v>
      </c>
      <c r="C88" s="7">
        <v>1</v>
      </c>
      <c r="D88" s="8" t="s">
        <v>76</v>
      </c>
      <c r="E88" s="15"/>
      <c r="F88" s="15">
        <f t="shared" si="17"/>
        <v>0</v>
      </c>
      <c r="G88" s="16"/>
    </row>
    <row r="89" spans="1:7" ht="24" x14ac:dyDescent="0.25">
      <c r="A89" s="54">
        <f t="shared" si="18"/>
        <v>11.089999999999998</v>
      </c>
      <c r="B89" s="6" t="s">
        <v>105</v>
      </c>
      <c r="C89" s="7">
        <v>1</v>
      </c>
      <c r="D89" s="8" t="s">
        <v>76</v>
      </c>
      <c r="E89" s="15"/>
      <c r="F89" s="15">
        <f t="shared" si="17"/>
        <v>0</v>
      </c>
      <c r="G89" s="16"/>
    </row>
    <row r="90" spans="1:7" x14ac:dyDescent="0.25">
      <c r="A90" s="54">
        <f t="shared" si="18"/>
        <v>11.099999999999998</v>
      </c>
      <c r="B90" s="6" t="s">
        <v>104</v>
      </c>
      <c r="C90" s="7">
        <v>1</v>
      </c>
      <c r="D90" s="8" t="s">
        <v>76</v>
      </c>
      <c r="E90" s="15"/>
      <c r="F90" s="15">
        <f t="shared" si="17"/>
        <v>0</v>
      </c>
      <c r="G90" s="16"/>
    </row>
    <row r="91" spans="1:7" ht="24" x14ac:dyDescent="0.25">
      <c r="A91" s="54">
        <f t="shared" si="18"/>
        <v>11.109999999999998</v>
      </c>
      <c r="B91" s="6" t="s">
        <v>40</v>
      </c>
      <c r="C91" s="7">
        <v>14</v>
      </c>
      <c r="D91" s="8" t="s">
        <v>76</v>
      </c>
      <c r="E91" s="15"/>
      <c r="F91" s="15">
        <f t="shared" si="17"/>
        <v>0</v>
      </c>
      <c r="G91" s="16"/>
    </row>
    <row r="92" spans="1:7" x14ac:dyDescent="0.25">
      <c r="A92" s="54">
        <f t="shared" si="18"/>
        <v>11.119999999999997</v>
      </c>
      <c r="B92" s="6" t="s">
        <v>109</v>
      </c>
      <c r="C92" s="7">
        <v>1</v>
      </c>
      <c r="D92" s="8" t="s">
        <v>76</v>
      </c>
      <c r="E92" s="15"/>
      <c r="F92" s="15">
        <f t="shared" si="17"/>
        <v>0</v>
      </c>
      <c r="G92" s="16"/>
    </row>
    <row r="93" spans="1:7" x14ac:dyDescent="0.25">
      <c r="A93" s="54">
        <f t="shared" si="18"/>
        <v>11.129999999999997</v>
      </c>
      <c r="B93" s="6" t="s">
        <v>108</v>
      </c>
      <c r="C93" s="7">
        <v>1</v>
      </c>
      <c r="D93" s="8" t="s">
        <v>76</v>
      </c>
      <c r="E93" s="15"/>
      <c r="F93" s="15">
        <f t="shared" si="17"/>
        <v>0</v>
      </c>
      <c r="G93" s="16"/>
    </row>
    <row r="94" spans="1:7" ht="24" x14ac:dyDescent="0.25">
      <c r="A94" s="54">
        <f t="shared" si="18"/>
        <v>11.139999999999997</v>
      </c>
      <c r="B94" s="6" t="s">
        <v>103</v>
      </c>
      <c r="C94" s="7">
        <v>1</v>
      </c>
      <c r="D94" s="8" t="s">
        <v>76</v>
      </c>
      <c r="E94" s="15"/>
      <c r="F94" s="15">
        <f t="shared" si="17"/>
        <v>0</v>
      </c>
      <c r="G94" s="16"/>
    </row>
    <row r="95" spans="1:7" x14ac:dyDescent="0.25">
      <c r="A95" s="54"/>
      <c r="B95" s="6"/>
      <c r="C95" s="7"/>
      <c r="D95" s="8"/>
      <c r="E95" s="15"/>
      <c r="F95" s="15"/>
      <c r="G95" s="16">
        <f>SUM(F81:F94)</f>
        <v>0</v>
      </c>
    </row>
    <row r="96" spans="1:7" ht="24" customHeight="1" x14ac:dyDescent="0.25">
      <c r="A96" s="55">
        <v>12</v>
      </c>
      <c r="B96" s="68" t="s">
        <v>140</v>
      </c>
      <c r="C96" s="69"/>
      <c r="D96" s="69"/>
      <c r="E96" s="69"/>
      <c r="F96" s="69"/>
      <c r="G96" s="70"/>
    </row>
    <row r="97" spans="1:7" x14ac:dyDescent="0.25">
      <c r="A97" s="54">
        <f>+A96+0.01</f>
        <v>12.01</v>
      </c>
      <c r="B97" s="6" t="s">
        <v>41</v>
      </c>
      <c r="C97" s="7">
        <v>1</v>
      </c>
      <c r="D97" s="8" t="s">
        <v>98</v>
      </c>
      <c r="E97" s="15"/>
      <c r="F97" s="15">
        <f t="shared" ref="F97:F100" si="19">+C97*E97</f>
        <v>0</v>
      </c>
      <c r="G97" s="16"/>
    </row>
    <row r="98" spans="1:7" x14ac:dyDescent="0.25">
      <c r="A98" s="54">
        <f t="shared" ref="A98:A100" si="20">+A97+0.01</f>
        <v>12.02</v>
      </c>
      <c r="B98" s="6" t="s">
        <v>42</v>
      </c>
      <c r="C98" s="7">
        <v>1</v>
      </c>
      <c r="D98" s="8" t="s">
        <v>76</v>
      </c>
      <c r="E98" s="15"/>
      <c r="F98" s="15">
        <f t="shared" si="19"/>
        <v>0</v>
      </c>
      <c r="G98" s="16"/>
    </row>
    <row r="99" spans="1:7" x14ac:dyDescent="0.25">
      <c r="A99" s="54">
        <f t="shared" si="20"/>
        <v>12.03</v>
      </c>
      <c r="B99" s="6" t="s">
        <v>43</v>
      </c>
      <c r="C99" s="7">
        <v>1</v>
      </c>
      <c r="D99" s="8" t="s">
        <v>76</v>
      </c>
      <c r="E99" s="15"/>
      <c r="F99" s="15">
        <f t="shared" si="19"/>
        <v>0</v>
      </c>
      <c r="G99" s="16"/>
    </row>
    <row r="100" spans="1:7" ht="72" x14ac:dyDescent="0.25">
      <c r="A100" s="54">
        <f t="shared" si="20"/>
        <v>12.04</v>
      </c>
      <c r="B100" s="6" t="s">
        <v>44</v>
      </c>
      <c r="C100" s="7">
        <v>1</v>
      </c>
      <c r="D100" s="8" t="s">
        <v>76</v>
      </c>
      <c r="E100" s="15"/>
      <c r="F100" s="15">
        <f t="shared" si="19"/>
        <v>0</v>
      </c>
      <c r="G100" s="16"/>
    </row>
    <row r="101" spans="1:7" x14ac:dyDescent="0.25">
      <c r="A101" s="54"/>
      <c r="B101" s="6"/>
      <c r="C101" s="7"/>
      <c r="D101" s="8"/>
      <c r="E101" s="33"/>
      <c r="F101" s="34"/>
      <c r="G101" s="16">
        <f>SUM(F97:F100)</f>
        <v>0</v>
      </c>
    </row>
    <row r="102" spans="1:7" x14ac:dyDescent="0.25">
      <c r="A102" s="55">
        <v>13</v>
      </c>
      <c r="B102" s="18" t="s">
        <v>45</v>
      </c>
      <c r="C102" s="25"/>
      <c r="D102" s="26"/>
      <c r="E102" s="27"/>
      <c r="F102" s="29"/>
      <c r="G102" s="28"/>
    </row>
    <row r="103" spans="1:7" ht="48" x14ac:dyDescent="0.25">
      <c r="A103" s="54">
        <f>+A102+0.01</f>
        <v>13.01</v>
      </c>
      <c r="B103" s="6" t="s">
        <v>46</v>
      </c>
      <c r="C103" s="7">
        <v>1</v>
      </c>
      <c r="D103" s="8" t="s">
        <v>76</v>
      </c>
      <c r="E103" s="15"/>
      <c r="F103" s="15">
        <f t="shared" ref="F103:F104" si="21">+C103*E103</f>
        <v>0</v>
      </c>
      <c r="G103" s="16"/>
    </row>
    <row r="104" spans="1:7" x14ac:dyDescent="0.25">
      <c r="A104" s="54">
        <f>+A103+0.01</f>
        <v>13.02</v>
      </c>
      <c r="B104" s="6" t="s">
        <v>47</v>
      </c>
      <c r="C104" s="7">
        <v>1</v>
      </c>
      <c r="D104" s="8" t="s">
        <v>76</v>
      </c>
      <c r="E104" s="15"/>
      <c r="F104" s="15">
        <f t="shared" si="21"/>
        <v>0</v>
      </c>
      <c r="G104" s="16"/>
    </row>
    <row r="105" spans="1:7" x14ac:dyDescent="0.25">
      <c r="A105" s="54"/>
      <c r="B105" s="6"/>
      <c r="C105" s="7"/>
      <c r="D105" s="8"/>
      <c r="E105" s="33"/>
      <c r="F105" s="34"/>
      <c r="G105" s="16">
        <f>SUM(F103)</f>
        <v>0</v>
      </c>
    </row>
    <row r="106" spans="1:7" x14ac:dyDescent="0.25">
      <c r="A106" s="55">
        <v>14</v>
      </c>
      <c r="B106" s="18" t="s">
        <v>48</v>
      </c>
      <c r="C106" s="25"/>
      <c r="D106" s="26"/>
      <c r="E106" s="27"/>
      <c r="F106" s="29"/>
      <c r="G106" s="28"/>
    </row>
    <row r="107" spans="1:7" x14ac:dyDescent="0.25">
      <c r="A107" s="54">
        <f>+A106+0.01</f>
        <v>14.01</v>
      </c>
      <c r="B107" s="6" t="s">
        <v>49</v>
      </c>
      <c r="C107" s="7">
        <v>1</v>
      </c>
      <c r="D107" s="8" t="s">
        <v>98</v>
      </c>
      <c r="E107" s="15"/>
      <c r="F107" s="15">
        <f t="shared" ref="F107" si="22">+C107*E107</f>
        <v>0</v>
      </c>
      <c r="G107" s="16"/>
    </row>
    <row r="108" spans="1:7" x14ac:dyDescent="0.25">
      <c r="A108" s="54"/>
      <c r="B108" s="6"/>
      <c r="C108" s="7"/>
      <c r="D108" s="8"/>
      <c r="E108" s="33"/>
      <c r="F108" s="34"/>
      <c r="G108" s="16">
        <f>SUM(F107)</f>
        <v>0</v>
      </c>
    </row>
    <row r="109" spans="1:7" x14ac:dyDescent="0.25">
      <c r="A109" s="55">
        <v>15</v>
      </c>
      <c r="B109" s="18" t="s">
        <v>50</v>
      </c>
      <c r="C109" s="25"/>
      <c r="D109" s="26"/>
      <c r="E109" s="27"/>
      <c r="F109" s="29"/>
      <c r="G109" s="28"/>
    </row>
    <row r="110" spans="1:7" ht="72" x14ac:dyDescent="0.25">
      <c r="A110" s="54">
        <f>+A109+0.01</f>
        <v>15.01</v>
      </c>
      <c r="B110" s="6" t="s">
        <v>51</v>
      </c>
      <c r="C110" s="7">
        <v>7</v>
      </c>
      <c r="D110" s="8" t="s">
        <v>76</v>
      </c>
      <c r="E110" s="15"/>
      <c r="F110" s="15">
        <f t="shared" ref="F110:F119" si="23">+C110*E110</f>
        <v>0</v>
      </c>
      <c r="G110" s="16"/>
    </row>
    <row r="111" spans="1:7" x14ac:dyDescent="0.25">
      <c r="A111" s="54">
        <f t="shared" ref="A111:A119" si="24">+A110+0.01</f>
        <v>15.02</v>
      </c>
      <c r="B111" s="6" t="s">
        <v>52</v>
      </c>
      <c r="C111" s="7">
        <v>4</v>
      </c>
      <c r="D111" s="8" t="s">
        <v>76</v>
      </c>
      <c r="E111" s="15"/>
      <c r="F111" s="15">
        <f t="shared" si="23"/>
        <v>0</v>
      </c>
      <c r="G111" s="16"/>
    </row>
    <row r="112" spans="1:7" x14ac:dyDescent="0.25">
      <c r="A112" s="54">
        <f t="shared" si="24"/>
        <v>15.03</v>
      </c>
      <c r="B112" s="6" t="s">
        <v>53</v>
      </c>
      <c r="C112" s="7">
        <v>14</v>
      </c>
      <c r="D112" s="8" t="s">
        <v>76</v>
      </c>
      <c r="E112" s="15"/>
      <c r="F112" s="15">
        <f t="shared" si="23"/>
        <v>0</v>
      </c>
      <c r="G112" s="16"/>
    </row>
    <row r="113" spans="1:7" x14ac:dyDescent="0.25">
      <c r="A113" s="54">
        <f t="shared" si="24"/>
        <v>15.04</v>
      </c>
      <c r="B113" s="6" t="s">
        <v>54</v>
      </c>
      <c r="C113" s="7">
        <v>14</v>
      </c>
      <c r="D113" s="8" t="s">
        <v>76</v>
      </c>
      <c r="E113" s="15"/>
      <c r="F113" s="15">
        <f t="shared" si="23"/>
        <v>0</v>
      </c>
      <c r="G113" s="16"/>
    </row>
    <row r="114" spans="1:7" x14ac:dyDescent="0.25">
      <c r="A114" s="54">
        <f t="shared" si="24"/>
        <v>15.049999999999999</v>
      </c>
      <c r="B114" s="6" t="s">
        <v>107</v>
      </c>
      <c r="C114" s="7">
        <v>21</v>
      </c>
      <c r="D114" s="8" t="s">
        <v>76</v>
      </c>
      <c r="E114" s="15"/>
      <c r="F114" s="15">
        <f t="shared" si="23"/>
        <v>0</v>
      </c>
      <c r="G114" s="16"/>
    </row>
    <row r="115" spans="1:7" ht="60" x14ac:dyDescent="0.25">
      <c r="A115" s="54">
        <f t="shared" si="24"/>
        <v>15.059999999999999</v>
      </c>
      <c r="B115" s="6" t="s">
        <v>106</v>
      </c>
      <c r="C115" s="7">
        <v>1</v>
      </c>
      <c r="D115" s="8" t="s">
        <v>76</v>
      </c>
      <c r="E115" s="15"/>
      <c r="F115" s="15">
        <f t="shared" si="23"/>
        <v>0</v>
      </c>
      <c r="G115" s="16"/>
    </row>
    <row r="116" spans="1:7" x14ac:dyDescent="0.25">
      <c r="A116" s="54">
        <f t="shared" si="24"/>
        <v>15.069999999999999</v>
      </c>
      <c r="B116" s="6" t="s">
        <v>52</v>
      </c>
      <c r="C116" s="7">
        <v>1</v>
      </c>
      <c r="D116" s="8" t="s">
        <v>76</v>
      </c>
      <c r="E116" s="15"/>
      <c r="F116" s="15">
        <f t="shared" si="23"/>
        <v>0</v>
      </c>
      <c r="G116" s="16"/>
    </row>
    <row r="117" spans="1:7" x14ac:dyDescent="0.25">
      <c r="A117" s="54">
        <f t="shared" si="24"/>
        <v>15.079999999999998</v>
      </c>
      <c r="B117" s="6" t="s">
        <v>53</v>
      </c>
      <c r="C117" s="7">
        <v>2</v>
      </c>
      <c r="D117" s="8" t="s">
        <v>76</v>
      </c>
      <c r="E117" s="15"/>
      <c r="F117" s="15">
        <f t="shared" si="23"/>
        <v>0</v>
      </c>
      <c r="G117" s="16"/>
    </row>
    <row r="118" spans="1:7" x14ac:dyDescent="0.25">
      <c r="A118" s="54">
        <f t="shared" si="24"/>
        <v>15.089999999999998</v>
      </c>
      <c r="B118" s="6" t="s">
        <v>54</v>
      </c>
      <c r="C118" s="7">
        <v>2</v>
      </c>
      <c r="D118" s="8" t="s">
        <v>76</v>
      </c>
      <c r="E118" s="15"/>
      <c r="F118" s="15">
        <f t="shared" si="23"/>
        <v>0</v>
      </c>
      <c r="G118" s="16"/>
    </row>
    <row r="119" spans="1:7" x14ac:dyDescent="0.25">
      <c r="A119" s="54">
        <f t="shared" si="24"/>
        <v>15.099999999999998</v>
      </c>
      <c r="B119" s="6" t="s">
        <v>107</v>
      </c>
      <c r="C119" s="7">
        <v>3</v>
      </c>
      <c r="D119" s="8" t="s">
        <v>76</v>
      </c>
      <c r="E119" s="15"/>
      <c r="F119" s="15">
        <f t="shared" si="23"/>
        <v>0</v>
      </c>
      <c r="G119" s="16"/>
    </row>
    <row r="120" spans="1:7" x14ac:dyDescent="0.25">
      <c r="A120" s="54"/>
      <c r="B120" s="6"/>
      <c r="C120" s="7"/>
      <c r="D120" s="8"/>
      <c r="E120" s="33"/>
      <c r="F120" s="34"/>
      <c r="G120" s="16">
        <f>SUM(F110:F119)</f>
        <v>0</v>
      </c>
    </row>
    <row r="121" spans="1:7" x14ac:dyDescent="0.25">
      <c r="A121" s="55">
        <v>16</v>
      </c>
      <c r="B121" s="18" t="s">
        <v>114</v>
      </c>
      <c r="C121" s="25"/>
      <c r="D121" s="26"/>
      <c r="E121" s="27"/>
      <c r="F121" s="29"/>
      <c r="G121" s="28"/>
    </row>
    <row r="122" spans="1:7" ht="48" x14ac:dyDescent="0.25">
      <c r="A122" s="54">
        <f>+A121+0.01</f>
        <v>16.010000000000002</v>
      </c>
      <c r="B122" s="6" t="s">
        <v>56</v>
      </c>
      <c r="C122" s="7">
        <v>4</v>
      </c>
      <c r="D122" s="8" t="s">
        <v>76</v>
      </c>
      <c r="E122" s="15"/>
      <c r="F122" s="15">
        <f t="shared" ref="F122:F131" si="25">+C122*E122</f>
        <v>0</v>
      </c>
      <c r="G122" s="16"/>
    </row>
    <row r="123" spans="1:7" x14ac:dyDescent="0.25">
      <c r="A123" s="54">
        <f t="shared" ref="A123:A131" si="26">+A122+0.01</f>
        <v>16.020000000000003</v>
      </c>
      <c r="B123" s="6" t="s">
        <v>52</v>
      </c>
      <c r="C123" s="7">
        <v>4</v>
      </c>
      <c r="D123" s="8" t="s">
        <v>76</v>
      </c>
      <c r="E123" s="15"/>
      <c r="F123" s="15">
        <f t="shared" si="25"/>
        <v>0</v>
      </c>
      <c r="G123" s="16"/>
    </row>
    <row r="124" spans="1:7" x14ac:dyDescent="0.25">
      <c r="A124" s="54">
        <f t="shared" si="26"/>
        <v>16.030000000000005</v>
      </c>
      <c r="B124" s="6" t="s">
        <v>57</v>
      </c>
      <c r="C124" s="7">
        <v>4</v>
      </c>
      <c r="D124" s="8" t="s">
        <v>76</v>
      </c>
      <c r="E124" s="15"/>
      <c r="F124" s="15">
        <f t="shared" si="25"/>
        <v>0</v>
      </c>
      <c r="G124" s="16"/>
    </row>
    <row r="125" spans="1:7" x14ac:dyDescent="0.25">
      <c r="A125" s="54">
        <f t="shared" si="26"/>
        <v>16.040000000000006</v>
      </c>
      <c r="B125" s="6" t="s">
        <v>54</v>
      </c>
      <c r="C125" s="7">
        <v>4</v>
      </c>
      <c r="D125" s="8" t="s">
        <v>76</v>
      </c>
      <c r="E125" s="15"/>
      <c r="F125" s="15">
        <f t="shared" si="25"/>
        <v>0</v>
      </c>
      <c r="G125" s="16"/>
    </row>
    <row r="126" spans="1:7" x14ac:dyDescent="0.25">
      <c r="A126" s="54">
        <f t="shared" si="26"/>
        <v>16.050000000000008</v>
      </c>
      <c r="B126" s="6" t="s">
        <v>55</v>
      </c>
      <c r="C126" s="7">
        <v>8</v>
      </c>
      <c r="D126" s="8" t="s">
        <v>76</v>
      </c>
      <c r="E126" s="15"/>
      <c r="F126" s="15">
        <f t="shared" si="25"/>
        <v>0</v>
      </c>
      <c r="G126" s="16"/>
    </row>
    <row r="127" spans="1:7" ht="60" x14ac:dyDescent="0.25">
      <c r="A127" s="54">
        <f t="shared" si="26"/>
        <v>16.060000000000009</v>
      </c>
      <c r="B127" s="6" t="s">
        <v>58</v>
      </c>
      <c r="C127" s="7">
        <v>24</v>
      </c>
      <c r="D127" s="8" t="s">
        <v>76</v>
      </c>
      <c r="E127" s="15"/>
      <c r="F127" s="15">
        <f t="shared" si="25"/>
        <v>0</v>
      </c>
      <c r="G127" s="16"/>
    </row>
    <row r="128" spans="1:7" x14ac:dyDescent="0.25">
      <c r="A128" s="54">
        <f t="shared" si="26"/>
        <v>16.070000000000011</v>
      </c>
      <c r="B128" s="6" t="s">
        <v>52</v>
      </c>
      <c r="C128" s="7">
        <v>2</v>
      </c>
      <c r="D128" s="8" t="s">
        <v>76</v>
      </c>
      <c r="E128" s="15"/>
      <c r="F128" s="15">
        <f t="shared" si="25"/>
        <v>0</v>
      </c>
      <c r="G128" s="16"/>
    </row>
    <row r="129" spans="1:7" x14ac:dyDescent="0.25">
      <c r="A129" s="54">
        <f t="shared" si="26"/>
        <v>16.080000000000013</v>
      </c>
      <c r="B129" s="6" t="s">
        <v>57</v>
      </c>
      <c r="C129" s="7">
        <v>2</v>
      </c>
      <c r="D129" s="8" t="s">
        <v>76</v>
      </c>
      <c r="E129" s="15"/>
      <c r="F129" s="15">
        <f t="shared" si="25"/>
        <v>0</v>
      </c>
      <c r="G129" s="16"/>
    </row>
    <row r="130" spans="1:7" x14ac:dyDescent="0.25">
      <c r="A130" s="54">
        <f t="shared" si="26"/>
        <v>16.090000000000014</v>
      </c>
      <c r="B130" s="6" t="s">
        <v>54</v>
      </c>
      <c r="C130" s="7">
        <v>2</v>
      </c>
      <c r="D130" s="8" t="s">
        <v>76</v>
      </c>
      <c r="E130" s="15"/>
      <c r="F130" s="15">
        <f t="shared" si="25"/>
        <v>0</v>
      </c>
      <c r="G130" s="16"/>
    </row>
    <row r="131" spans="1:7" x14ac:dyDescent="0.25">
      <c r="A131" s="54">
        <f t="shared" si="26"/>
        <v>16.100000000000016</v>
      </c>
      <c r="B131" s="6" t="s">
        <v>55</v>
      </c>
      <c r="C131" s="7">
        <v>4</v>
      </c>
      <c r="D131" s="8" t="s">
        <v>76</v>
      </c>
      <c r="E131" s="15"/>
      <c r="F131" s="15">
        <f t="shared" si="25"/>
        <v>0</v>
      </c>
      <c r="G131" s="16"/>
    </row>
    <row r="132" spans="1:7" x14ac:dyDescent="0.25">
      <c r="A132" s="54"/>
      <c r="B132" s="6"/>
      <c r="C132" s="7"/>
      <c r="D132" s="8"/>
      <c r="E132" s="33"/>
      <c r="F132" s="34"/>
      <c r="G132" s="16">
        <f>SUM(F122:F131)</f>
        <v>0</v>
      </c>
    </row>
    <row r="133" spans="1:7" x14ac:dyDescent="0.25">
      <c r="A133" s="55">
        <v>17</v>
      </c>
      <c r="B133" s="18" t="s">
        <v>59</v>
      </c>
      <c r="C133" s="25"/>
      <c r="D133" s="26"/>
      <c r="E133" s="27"/>
      <c r="F133" s="29"/>
      <c r="G133" s="28"/>
    </row>
    <row r="134" spans="1:7" ht="60" x14ac:dyDescent="0.25">
      <c r="A134" s="54">
        <f>+A133+0.01</f>
        <v>17.010000000000002</v>
      </c>
      <c r="B134" s="6" t="s">
        <v>60</v>
      </c>
      <c r="C134" s="7">
        <v>1</v>
      </c>
      <c r="D134" s="8" t="s">
        <v>76</v>
      </c>
      <c r="E134" s="15"/>
      <c r="F134" s="15">
        <f t="shared" ref="F134:F138" si="27">+C134*E134</f>
        <v>0</v>
      </c>
      <c r="G134" s="16"/>
    </row>
    <row r="135" spans="1:7" x14ac:dyDescent="0.25">
      <c r="A135" s="54">
        <f t="shared" ref="A135:A138" si="28">+A134+0.01</f>
        <v>17.020000000000003</v>
      </c>
      <c r="B135" s="6" t="s">
        <v>52</v>
      </c>
      <c r="C135" s="7">
        <v>1</v>
      </c>
      <c r="D135" s="8" t="s">
        <v>76</v>
      </c>
      <c r="E135" s="15"/>
      <c r="F135" s="15">
        <f t="shared" si="27"/>
        <v>0</v>
      </c>
      <c r="G135" s="16"/>
    </row>
    <row r="136" spans="1:7" x14ac:dyDescent="0.25">
      <c r="A136" s="54">
        <f t="shared" si="28"/>
        <v>17.030000000000005</v>
      </c>
      <c r="B136" s="6" t="s">
        <v>53</v>
      </c>
      <c r="C136" s="7">
        <v>2</v>
      </c>
      <c r="D136" s="8" t="s">
        <v>76</v>
      </c>
      <c r="E136" s="15"/>
      <c r="F136" s="15">
        <f t="shared" si="27"/>
        <v>0</v>
      </c>
      <c r="G136" s="16"/>
    </row>
    <row r="137" spans="1:7" x14ac:dyDescent="0.25">
      <c r="A137" s="54">
        <f t="shared" si="28"/>
        <v>17.040000000000006</v>
      </c>
      <c r="B137" s="6" t="s">
        <v>54</v>
      </c>
      <c r="C137" s="7">
        <v>2</v>
      </c>
      <c r="D137" s="8" t="s">
        <v>76</v>
      </c>
      <c r="E137" s="15"/>
      <c r="F137" s="15">
        <f t="shared" si="27"/>
        <v>0</v>
      </c>
      <c r="G137" s="16"/>
    </row>
    <row r="138" spans="1:7" x14ac:dyDescent="0.25">
      <c r="A138" s="54">
        <f t="shared" si="28"/>
        <v>17.050000000000008</v>
      </c>
      <c r="B138" s="6" t="s">
        <v>55</v>
      </c>
      <c r="C138" s="7">
        <v>6</v>
      </c>
      <c r="D138" s="8" t="s">
        <v>76</v>
      </c>
      <c r="E138" s="15"/>
      <c r="F138" s="15">
        <f t="shared" si="27"/>
        <v>0</v>
      </c>
      <c r="G138" s="16"/>
    </row>
    <row r="139" spans="1:7" x14ac:dyDescent="0.25">
      <c r="A139" s="54"/>
      <c r="B139" s="6"/>
      <c r="C139" s="7"/>
      <c r="D139" s="8"/>
      <c r="E139" s="33"/>
      <c r="F139" s="34"/>
      <c r="G139" s="16">
        <f>SUM(F134:F138)</f>
        <v>0</v>
      </c>
    </row>
    <row r="140" spans="1:7" x14ac:dyDescent="0.25">
      <c r="A140" s="55">
        <v>18</v>
      </c>
      <c r="B140" s="18" t="s">
        <v>61</v>
      </c>
      <c r="C140" s="25"/>
      <c r="D140" s="26"/>
      <c r="E140" s="27"/>
      <c r="F140" s="29"/>
      <c r="G140" s="28"/>
    </row>
    <row r="141" spans="1:7" ht="60" x14ac:dyDescent="0.25">
      <c r="A141" s="54">
        <f>+A140+0.01</f>
        <v>18.010000000000002</v>
      </c>
      <c r="B141" s="6" t="s">
        <v>62</v>
      </c>
      <c r="C141" s="7">
        <v>1</v>
      </c>
      <c r="D141" s="8" t="s">
        <v>76</v>
      </c>
      <c r="E141" s="15"/>
      <c r="F141" s="15">
        <f t="shared" ref="F141:F147" si="29">+C141*E141</f>
        <v>0</v>
      </c>
      <c r="G141" s="16"/>
    </row>
    <row r="142" spans="1:7" x14ac:dyDescent="0.25">
      <c r="A142" s="54">
        <f t="shared" ref="A142:A147" si="30">+A141+0.01</f>
        <v>18.020000000000003</v>
      </c>
      <c r="B142" s="6" t="s">
        <v>63</v>
      </c>
      <c r="C142" s="7">
        <v>1</v>
      </c>
      <c r="D142" s="8" t="s">
        <v>76</v>
      </c>
      <c r="E142" s="15"/>
      <c r="F142" s="15">
        <f t="shared" si="29"/>
        <v>0</v>
      </c>
      <c r="G142" s="16"/>
    </row>
    <row r="143" spans="1:7" x14ac:dyDescent="0.25">
      <c r="A143" s="54">
        <f t="shared" si="30"/>
        <v>18.030000000000005</v>
      </c>
      <c r="B143" s="6" t="s">
        <v>64</v>
      </c>
      <c r="C143" s="7">
        <v>1</v>
      </c>
      <c r="D143" s="8" t="s">
        <v>76</v>
      </c>
      <c r="E143" s="15"/>
      <c r="F143" s="15">
        <f t="shared" si="29"/>
        <v>0</v>
      </c>
      <c r="G143" s="16"/>
    </row>
    <row r="144" spans="1:7" x14ac:dyDescent="0.25">
      <c r="A144" s="54">
        <f t="shared" si="30"/>
        <v>18.040000000000006</v>
      </c>
      <c r="B144" s="6" t="s">
        <v>65</v>
      </c>
      <c r="C144" s="7">
        <v>1</v>
      </c>
      <c r="D144" s="8" t="s">
        <v>76</v>
      </c>
      <c r="E144" s="15"/>
      <c r="F144" s="15">
        <f t="shared" si="29"/>
        <v>0</v>
      </c>
      <c r="G144" s="16"/>
    </row>
    <row r="145" spans="1:7" ht="72" x14ac:dyDescent="0.25">
      <c r="A145" s="54">
        <f t="shared" si="30"/>
        <v>18.050000000000008</v>
      </c>
      <c r="B145" s="6" t="s">
        <v>66</v>
      </c>
      <c r="C145" s="7">
        <v>17</v>
      </c>
      <c r="D145" s="8" t="s">
        <v>76</v>
      </c>
      <c r="E145" s="15"/>
      <c r="F145" s="15">
        <f t="shared" si="29"/>
        <v>0</v>
      </c>
      <c r="G145" s="16"/>
    </row>
    <row r="146" spans="1:7" x14ac:dyDescent="0.25">
      <c r="A146" s="54">
        <f t="shared" si="30"/>
        <v>18.060000000000009</v>
      </c>
      <c r="B146" s="6" t="s">
        <v>110</v>
      </c>
      <c r="C146" s="7">
        <v>10</v>
      </c>
      <c r="D146" s="8" t="s">
        <v>76</v>
      </c>
      <c r="E146" s="15"/>
      <c r="F146" s="15">
        <f t="shared" si="29"/>
        <v>0</v>
      </c>
      <c r="G146" s="16"/>
    </row>
    <row r="147" spans="1:7" x14ac:dyDescent="0.25">
      <c r="A147" s="54">
        <f t="shared" si="30"/>
        <v>18.070000000000011</v>
      </c>
      <c r="B147" s="6" t="s">
        <v>67</v>
      </c>
      <c r="C147" s="7">
        <v>1</v>
      </c>
      <c r="D147" s="8" t="s">
        <v>76</v>
      </c>
      <c r="E147" s="15"/>
      <c r="F147" s="15">
        <f t="shared" si="29"/>
        <v>0</v>
      </c>
      <c r="G147" s="16"/>
    </row>
    <row r="148" spans="1:7" x14ac:dyDescent="0.25">
      <c r="A148" s="54"/>
      <c r="B148" s="6"/>
      <c r="C148" s="7"/>
      <c r="D148" s="8"/>
      <c r="E148" s="33"/>
      <c r="F148" s="34"/>
      <c r="G148" s="16">
        <f>SUM(F141:F147)</f>
        <v>0</v>
      </c>
    </row>
    <row r="149" spans="1:7" x14ac:dyDescent="0.25">
      <c r="A149" s="55">
        <v>19</v>
      </c>
      <c r="B149" s="18" t="s">
        <v>48</v>
      </c>
      <c r="C149" s="25"/>
      <c r="D149" s="26"/>
      <c r="E149" s="27"/>
      <c r="F149" s="29"/>
      <c r="G149" s="28"/>
    </row>
    <row r="150" spans="1:7" x14ac:dyDescent="0.25">
      <c r="A150" s="54">
        <f>+A149+0.01</f>
        <v>19.010000000000002</v>
      </c>
      <c r="B150" s="6" t="s">
        <v>68</v>
      </c>
      <c r="C150" s="7">
        <v>1</v>
      </c>
      <c r="D150" s="8" t="s">
        <v>98</v>
      </c>
      <c r="E150" s="15"/>
      <c r="F150" s="15">
        <f t="shared" ref="F150" si="31">+C150*E150</f>
        <v>0</v>
      </c>
      <c r="G150" s="16"/>
    </row>
    <row r="151" spans="1:7" x14ac:dyDescent="0.25">
      <c r="A151" s="54"/>
      <c r="B151" s="6"/>
      <c r="C151" s="7"/>
      <c r="D151" s="8"/>
      <c r="E151" s="15"/>
      <c r="F151" s="15"/>
      <c r="G151" s="16">
        <f>SUM(F150)</f>
        <v>0</v>
      </c>
    </row>
    <row r="152" spans="1:7" x14ac:dyDescent="0.25">
      <c r="A152" s="54">
        <v>20</v>
      </c>
      <c r="B152" s="6" t="s">
        <v>69</v>
      </c>
      <c r="C152" s="7"/>
      <c r="D152" s="9"/>
      <c r="E152" s="15"/>
      <c r="F152" s="15"/>
      <c r="G152" s="16"/>
    </row>
    <row r="153" spans="1:7" x14ac:dyDescent="0.25">
      <c r="A153" s="54">
        <f>+A152+0.01</f>
        <v>20.010000000000002</v>
      </c>
      <c r="B153" s="24" t="s">
        <v>113</v>
      </c>
      <c r="C153" s="10">
        <v>1</v>
      </c>
      <c r="D153" s="8" t="s">
        <v>98</v>
      </c>
      <c r="E153" s="15"/>
      <c r="F153" s="15">
        <f t="shared" ref="F153" si="32">+C153*E153</f>
        <v>0</v>
      </c>
      <c r="G153" s="16"/>
    </row>
    <row r="154" spans="1:7" x14ac:dyDescent="0.25">
      <c r="A154" s="59"/>
      <c r="B154" s="35"/>
      <c r="C154" s="36"/>
      <c r="D154" s="36"/>
      <c r="E154" s="37"/>
      <c r="F154" s="34"/>
      <c r="G154" s="16">
        <f>SUM(F153)</f>
        <v>0</v>
      </c>
    </row>
    <row r="155" spans="1:7" s="22" customFormat="1" x14ac:dyDescent="0.25">
      <c r="A155" s="60"/>
      <c r="B155" s="39" t="s">
        <v>112</v>
      </c>
      <c r="C155" s="41"/>
      <c r="D155" s="41"/>
      <c r="E155" s="42"/>
      <c r="F155" s="40"/>
      <c r="G155" s="23">
        <f>SUM(G15:G154)</f>
        <v>0</v>
      </c>
    </row>
    <row r="156" spans="1:7" x14ac:dyDescent="0.25">
      <c r="A156" s="59"/>
      <c r="B156" s="35"/>
      <c r="C156" s="36"/>
      <c r="D156" s="36"/>
      <c r="E156" s="37"/>
      <c r="F156" s="37"/>
      <c r="G156" s="38"/>
    </row>
    <row r="157" spans="1:7" x14ac:dyDescent="0.25">
      <c r="A157" s="60">
        <v>21</v>
      </c>
      <c r="B157" s="39" t="s">
        <v>111</v>
      </c>
      <c r="C157" s="41"/>
      <c r="D157" s="41"/>
      <c r="E157" s="42"/>
      <c r="F157" s="42"/>
      <c r="G157" s="28"/>
    </row>
    <row r="158" spans="1:7" x14ac:dyDescent="0.25">
      <c r="A158" s="61">
        <f>+A157+0.01</f>
        <v>21.01</v>
      </c>
      <c r="B158" s="11" t="s">
        <v>118</v>
      </c>
      <c r="C158" s="12">
        <v>0.1</v>
      </c>
      <c r="D158" s="11"/>
      <c r="E158" s="15"/>
      <c r="F158" s="15">
        <f>+$G$155*C158</f>
        <v>0</v>
      </c>
      <c r="G158" s="16"/>
    </row>
    <row r="159" spans="1:7" x14ac:dyDescent="0.25">
      <c r="A159" s="61">
        <f t="shared" ref="A159:A166" si="33">+A158+0.01</f>
        <v>21.020000000000003</v>
      </c>
      <c r="B159" s="11" t="s">
        <v>119</v>
      </c>
      <c r="C159" s="12">
        <v>0.03</v>
      </c>
      <c r="D159" s="11"/>
      <c r="E159" s="15"/>
      <c r="F159" s="15">
        <f t="shared" ref="F159:F163" si="34">+$G$155*C159</f>
        <v>0</v>
      </c>
      <c r="G159" s="16"/>
    </row>
    <row r="160" spans="1:7" x14ac:dyDescent="0.25">
      <c r="A160" s="61">
        <f t="shared" si="33"/>
        <v>21.030000000000005</v>
      </c>
      <c r="B160" s="11" t="s">
        <v>120</v>
      </c>
      <c r="C160" s="12">
        <v>0.04</v>
      </c>
      <c r="D160" s="11"/>
      <c r="E160" s="15"/>
      <c r="F160" s="15">
        <f t="shared" si="34"/>
        <v>0</v>
      </c>
      <c r="G160" s="16"/>
    </row>
    <row r="161" spans="1:7" x14ac:dyDescent="0.25">
      <c r="A161" s="61">
        <f t="shared" si="33"/>
        <v>21.040000000000006</v>
      </c>
      <c r="B161" s="11" t="s">
        <v>121</v>
      </c>
      <c r="C161" s="12">
        <v>3.5000000000000003E-2</v>
      </c>
      <c r="D161" s="11"/>
      <c r="E161" s="15"/>
      <c r="F161" s="15">
        <f t="shared" si="34"/>
        <v>0</v>
      </c>
      <c r="G161" s="16"/>
    </row>
    <row r="162" spans="1:7" x14ac:dyDescent="0.25">
      <c r="A162" s="61">
        <f t="shared" si="33"/>
        <v>21.050000000000008</v>
      </c>
      <c r="B162" s="11" t="s">
        <v>122</v>
      </c>
      <c r="C162" s="12">
        <v>0.05</v>
      </c>
      <c r="D162" s="11"/>
      <c r="E162" s="15"/>
      <c r="F162" s="15">
        <f t="shared" si="34"/>
        <v>0</v>
      </c>
      <c r="G162" s="16"/>
    </row>
    <row r="163" spans="1:7" x14ac:dyDescent="0.25">
      <c r="A163" s="61">
        <f t="shared" si="33"/>
        <v>21.060000000000009</v>
      </c>
      <c r="B163" s="11" t="s">
        <v>123</v>
      </c>
      <c r="C163" s="12">
        <v>0.01</v>
      </c>
      <c r="D163" s="11"/>
      <c r="E163" s="15"/>
      <c r="F163" s="15">
        <f t="shared" si="34"/>
        <v>0</v>
      </c>
      <c r="G163" s="16"/>
    </row>
    <row r="164" spans="1:7" x14ac:dyDescent="0.25">
      <c r="A164" s="61">
        <f t="shared" si="33"/>
        <v>21.070000000000011</v>
      </c>
      <c r="B164" s="11" t="s">
        <v>124</v>
      </c>
      <c r="C164" s="12">
        <v>0.05</v>
      </c>
      <c r="D164" s="11"/>
      <c r="E164" s="15"/>
      <c r="F164" s="15">
        <f>+$G$155*C164</f>
        <v>0</v>
      </c>
      <c r="G164" s="16"/>
    </row>
    <row r="165" spans="1:7" x14ac:dyDescent="0.25">
      <c r="A165" s="61">
        <f t="shared" si="33"/>
        <v>21.080000000000013</v>
      </c>
      <c r="B165" s="11" t="s">
        <v>71</v>
      </c>
      <c r="C165" s="12">
        <v>1E-3</v>
      </c>
      <c r="D165" s="11"/>
      <c r="E165" s="15"/>
      <c r="F165" s="15">
        <f>+$G$155*C165</f>
        <v>0</v>
      </c>
      <c r="G165" s="16"/>
    </row>
    <row r="166" spans="1:7" x14ac:dyDescent="0.25">
      <c r="A166" s="61">
        <f t="shared" si="33"/>
        <v>21.090000000000014</v>
      </c>
      <c r="B166" s="13" t="s">
        <v>117</v>
      </c>
      <c r="C166" s="14">
        <v>0.18</v>
      </c>
      <c r="D166" s="13"/>
      <c r="E166" s="17"/>
      <c r="F166" s="17">
        <f>+$F$158*C166</f>
        <v>0</v>
      </c>
      <c r="G166" s="21"/>
    </row>
    <row r="167" spans="1:7" x14ac:dyDescent="0.25">
      <c r="A167" s="65"/>
      <c r="B167" s="51" t="s">
        <v>115</v>
      </c>
      <c r="C167" s="50"/>
      <c r="D167" s="50"/>
      <c r="E167" s="50"/>
      <c r="F167" s="50"/>
      <c r="G167" s="66">
        <f>SUM(F158:F166)</f>
        <v>0</v>
      </c>
    </row>
    <row r="169" spans="1:7" ht="15.75" x14ac:dyDescent="0.25">
      <c r="A169" s="62"/>
      <c r="B169" s="43" t="s">
        <v>116</v>
      </c>
      <c r="C169" s="43"/>
      <c r="D169" s="43"/>
      <c r="E169" s="43"/>
      <c r="F169" s="43"/>
      <c r="G169" s="44">
        <f>+G155+G167</f>
        <v>0</v>
      </c>
    </row>
  </sheetData>
  <mergeCells count="6">
    <mergeCell ref="B96:G96"/>
    <mergeCell ref="C5:G5"/>
    <mergeCell ref="C6:G6"/>
    <mergeCell ref="A10:G10"/>
    <mergeCell ref="A8:G8"/>
    <mergeCell ref="A11:G11"/>
  </mergeCells>
  <conditionalFormatting sqref="A15:A153">
    <cfRule type="expression" dxfId="34" priority="71">
      <formula>$G15&gt;0</formula>
    </cfRule>
    <cfRule type="expression" dxfId="33" priority="69">
      <formula>AND($C15=0,$G15=0)</formula>
    </cfRule>
    <cfRule type="expression" dxfId="32" priority="68">
      <formula>AND($B15=0,$C15=0,$G15=0)</formula>
    </cfRule>
  </conditionalFormatting>
  <conditionalFormatting sqref="B15:C50 D95 B96 D97:D151 B97:C152">
    <cfRule type="expression" dxfId="31" priority="13">
      <formula>$G15&gt;0</formula>
    </cfRule>
  </conditionalFormatting>
  <conditionalFormatting sqref="B51:C53">
    <cfRule type="expression" dxfId="30" priority="23">
      <formula>$G54&gt;0</formula>
    </cfRule>
  </conditionalFormatting>
  <conditionalFormatting sqref="B54:C57">
    <cfRule type="expression" dxfId="29" priority="29">
      <formula>$G59&gt;0</formula>
    </cfRule>
  </conditionalFormatting>
  <conditionalFormatting sqref="B58:C59">
    <cfRule type="expression" dxfId="28" priority="39">
      <formula>$G94&gt;0</formula>
    </cfRule>
  </conditionalFormatting>
  <conditionalFormatting sqref="B60:C60">
    <cfRule type="expression" dxfId="27" priority="33">
      <formula>#REF!&gt;0</formula>
    </cfRule>
  </conditionalFormatting>
  <conditionalFormatting sqref="B61:C61">
    <cfRule type="expression" dxfId="26" priority="27">
      <formula>$G62&gt;0</formula>
    </cfRule>
  </conditionalFormatting>
  <conditionalFormatting sqref="B62:C64">
    <cfRule type="expression" dxfId="25" priority="31">
      <formula>$G51&gt;0</formula>
    </cfRule>
  </conditionalFormatting>
  <conditionalFormatting sqref="B65:C65 B89:D90">
    <cfRule type="expression" dxfId="24" priority="35">
      <formula>$G63&gt;0</formula>
    </cfRule>
  </conditionalFormatting>
  <conditionalFormatting sqref="B66:C69">
    <cfRule type="expression" dxfId="23" priority="10">
      <formula>$G62&gt;0</formula>
    </cfRule>
  </conditionalFormatting>
  <conditionalFormatting sqref="B15:D95 B96 D97:D151 B97:C152">
    <cfRule type="expression" dxfId="22" priority="12">
      <formula>$C15=0</formula>
    </cfRule>
  </conditionalFormatting>
  <conditionalFormatting sqref="B70:D70">
    <cfRule type="expression" dxfId="21" priority="76">
      <formula>$G65&gt;0</formula>
    </cfRule>
  </conditionalFormatting>
  <conditionalFormatting sqref="B71:D71 B73:D88 D92:D94 B92:C95">
    <cfRule type="expression" dxfId="20" priority="25">
      <formula>$G68&gt;0</formula>
    </cfRule>
  </conditionalFormatting>
  <conditionalFormatting sqref="B72:D72 B91:D91">
    <cfRule type="expression" dxfId="19" priority="90">
      <formula>#REF!&gt;0</formula>
    </cfRule>
  </conditionalFormatting>
  <conditionalFormatting sqref="D15:D49">
    <cfRule type="expression" dxfId="18" priority="43">
      <formula>$G15&gt;0</formula>
    </cfRule>
  </conditionalFormatting>
  <conditionalFormatting sqref="D50:D52">
    <cfRule type="expression" dxfId="17" priority="51">
      <formula>$G53&gt;0</formula>
    </cfRule>
  </conditionalFormatting>
  <conditionalFormatting sqref="D52:D53">
    <cfRule type="expression" dxfId="16" priority="8">
      <formula>$G52&gt;0</formula>
    </cfRule>
  </conditionalFormatting>
  <conditionalFormatting sqref="D53:D56">
    <cfRule type="expression" dxfId="15" priority="57">
      <formula>$G58&gt;0</formula>
    </cfRule>
  </conditionalFormatting>
  <conditionalFormatting sqref="D55">
    <cfRule type="expression" dxfId="14" priority="7">
      <formula>$G55&gt;0</formula>
    </cfRule>
  </conditionalFormatting>
  <conditionalFormatting sqref="D57:D58">
    <cfRule type="expression" dxfId="13" priority="67">
      <formula>$G93&gt;0</formula>
    </cfRule>
  </conditionalFormatting>
  <conditionalFormatting sqref="D59">
    <cfRule type="expression" dxfId="12" priority="61">
      <formula>#REF!&gt;0</formula>
    </cfRule>
  </conditionalFormatting>
  <conditionalFormatting sqref="D59:D60">
    <cfRule type="expression" dxfId="11" priority="6">
      <formula>$G64&gt;0</formula>
    </cfRule>
    <cfRule type="expression" dxfId="10" priority="5">
      <formula>$G59&gt;0</formula>
    </cfRule>
  </conditionalFormatting>
  <conditionalFormatting sqref="D60">
    <cfRule type="expression" dxfId="9" priority="55">
      <formula>$G61&gt;0</formula>
    </cfRule>
  </conditionalFormatting>
  <conditionalFormatting sqref="D61:D63">
    <cfRule type="expression" dxfId="8" priority="59">
      <formula>$G50&gt;0</formula>
    </cfRule>
  </conditionalFormatting>
  <conditionalFormatting sqref="D63">
    <cfRule type="expression" dxfId="7" priority="3">
      <formula>$G63&gt;0</formula>
    </cfRule>
    <cfRule type="expression" dxfId="6" priority="4">
      <formula>$G68&gt;0</formula>
    </cfRule>
  </conditionalFormatting>
  <conditionalFormatting sqref="D64:D65">
    <cfRule type="expression" dxfId="5" priority="63">
      <formula>$G62&gt;0</formula>
    </cfRule>
  </conditionalFormatting>
  <conditionalFormatting sqref="D66:D67">
    <cfRule type="expression" dxfId="4" priority="1">
      <formula>$G66&gt;0</formula>
    </cfRule>
  </conditionalFormatting>
  <conditionalFormatting sqref="D66:D69">
    <cfRule type="expression" dxfId="3" priority="65">
      <formula>#REF!&gt;0</formula>
    </cfRule>
  </conditionalFormatting>
  <conditionalFormatting sqref="D67">
    <cfRule type="expression" dxfId="2" priority="2">
      <formula>$G71&gt;0</formula>
    </cfRule>
  </conditionalFormatting>
  <conditionalFormatting sqref="D153">
    <cfRule type="expression" dxfId="1" priority="70">
      <formula>$C153=0</formula>
    </cfRule>
    <cfRule type="expression" dxfId="0" priority="72">
      <formula>$G153&gt;0</formula>
    </cfRule>
  </conditionalFormatting>
  <printOptions horizontalCentered="1"/>
  <pageMargins left="0.31496062992125984" right="0.31496062992125984" top="0.74803149606299213" bottom="0.74803149606299213" header="0.31496062992125984" footer="0.31496062992125984"/>
  <pageSetup paperSize="9" scale="8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Hoja1!Área_de_impresión</vt:lpstr>
      <vt:lpstr>Hoja1!Títulos_a_imprimir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Radhames Veras</cp:lastModifiedBy>
  <cp:lastPrinted>2023-09-10T01:27:32Z</cp:lastPrinted>
  <dcterms:created xsi:type="dcterms:W3CDTF">2023-09-07T19:41:39Z</dcterms:created>
  <dcterms:modified xsi:type="dcterms:W3CDTF">2023-09-12T16:14:42Z</dcterms:modified>
</cp:coreProperties>
</file>